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Ekonomika\Kros\Kontrolní a slepé rozpočty\2020 - Opravné a údržbové práce SEE\"/>
    </mc:Choice>
  </mc:AlternateContent>
  <bookViews>
    <workbookView xWindow="0" yWindow="0" windowWidth="0" windowHeight="0"/>
  </bookViews>
  <sheets>
    <sheet name="Rekapitulace zakázky" sheetId="1" r:id="rId1"/>
    <sheet name="R01 - Infrastruktura" sheetId="2" r:id="rId2"/>
    <sheet name="R02 - Stavební část" sheetId="3" r:id="rId3"/>
    <sheet name="R03 - VRN" sheetId="4" r:id="rId4"/>
    <sheet name="R04 - ON" sheetId="5" r:id="rId5"/>
  </sheets>
  <definedNames>
    <definedName name="_xlnm.Print_Area" localSheetId="0">'Rekapitulace zakázky'!$D$4:$AO$76,'Rekapitulace zakázky'!$C$82:$AQ$99</definedName>
    <definedName name="_xlnm.Print_Titles" localSheetId="0">'Rekapitulace zakázky'!$92:$92</definedName>
    <definedName name="_xlnm._FilterDatabase" localSheetId="1" hidden="1">'R01 - Infrastruktura'!$C$120:$K$208</definedName>
    <definedName name="_xlnm.Print_Area" localSheetId="1">'R01 - Infrastruktura'!$C$4:$J$76,'R01 - Infrastruktura'!$C$82:$J$102,'R01 - Infrastruktura'!$C$108:$K$208</definedName>
    <definedName name="_xlnm.Print_Titles" localSheetId="1">'R01 - Infrastruktura'!$120:$120</definedName>
    <definedName name="_xlnm._FilterDatabase" localSheetId="2" hidden="1">'R02 - Stavební část'!$C$124:$K$220</definedName>
    <definedName name="_xlnm.Print_Area" localSheetId="2">'R02 - Stavební část'!$C$4:$J$76,'R02 - Stavební část'!$C$82:$J$106,'R02 - Stavební část'!$C$112:$K$220</definedName>
    <definedName name="_xlnm.Print_Titles" localSheetId="2">'R02 - Stavební část'!$124:$124</definedName>
    <definedName name="_xlnm._FilterDatabase" localSheetId="3" hidden="1">'R03 - VRN'!$C$116:$K$141</definedName>
    <definedName name="_xlnm.Print_Area" localSheetId="3">'R03 - VRN'!$C$4:$J$76,'R03 - VRN'!$C$82:$J$98,'R03 - VRN'!$C$104:$K$141</definedName>
    <definedName name="_xlnm.Print_Titles" localSheetId="3">'R03 - VRN'!$116:$116</definedName>
    <definedName name="_xlnm._FilterDatabase" localSheetId="4" hidden="1">'R04 - ON'!$C$117:$K$155</definedName>
    <definedName name="_xlnm.Print_Area" localSheetId="4">'R04 - ON'!$C$4:$J$76,'R04 - ON'!$C$82:$J$99,'R04 - ON'!$C$105:$K$155</definedName>
    <definedName name="_xlnm.Print_Titles" localSheetId="4">'R04 - ON'!$117:$117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4" r="P118"/>
  <c r="P117"/>
  <c i="1" r="AU97"/>
  <c i="4" r="J37"/>
  <c r="J36"/>
  <c i="1" r="AY97"/>
  <c i="4" r="J35"/>
  <c i="1" r="AX97"/>
  <c i="4"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3" r="T202"/>
  <c r="J37"/>
  <c r="J36"/>
  <c i="1" r="AY96"/>
  <c i="3" r="J35"/>
  <c i="1" r="AX96"/>
  <c i="3"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2" r="J37"/>
  <c r="J36"/>
  <c i="1" r="AY95"/>
  <c i="2" r="J35"/>
  <c i="1" r="AX95"/>
  <c i="2"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1" r="L90"/>
  <c r="AM90"/>
  <c r="AM89"/>
  <c r="L89"/>
  <c r="AM87"/>
  <c r="L87"/>
  <c r="L85"/>
  <c r="L84"/>
  <c i="5" r="BK153"/>
  <c r="J153"/>
  <c r="BK150"/>
  <c r="J150"/>
  <c r="BK147"/>
  <c r="J147"/>
  <c r="BK144"/>
  <c r="J144"/>
  <c r="BK142"/>
  <c r="J142"/>
  <c r="BK139"/>
  <c r="J139"/>
  <c r="BK136"/>
  <c r="J136"/>
  <c r="BK133"/>
  <c r="J133"/>
  <c r="BK130"/>
  <c r="J130"/>
  <c r="BK128"/>
  <c r="J128"/>
  <c r="BK126"/>
  <c r="BK124"/>
  <c r="J122"/>
  <c r="BK120"/>
  <c i="4" r="J139"/>
  <c r="J133"/>
  <c r="BK127"/>
  <c r="J119"/>
  <c i="3" r="BK206"/>
  <c r="BK193"/>
  <c r="BK190"/>
  <c r="J187"/>
  <c r="BK181"/>
  <c r="BK178"/>
  <c r="BK140"/>
  <c r="BK136"/>
  <c i="2" r="J195"/>
  <c r="J181"/>
  <c r="BK178"/>
  <c r="J160"/>
  <c r="J147"/>
  <c r="BK141"/>
  <c r="BK132"/>
  <c r="BK127"/>
  <c i="1" r="AS94"/>
  <c i="5" r="J126"/>
  <c r="J124"/>
  <c r="BK122"/>
  <c i="4" r="J136"/>
  <c r="J130"/>
  <c r="J127"/>
  <c r="BK124"/>
  <c r="BK121"/>
  <c r="BK119"/>
  <c i="3" r="J206"/>
  <c r="J196"/>
  <c r="J190"/>
  <c r="BK187"/>
  <c r="BK160"/>
  <c r="J151"/>
  <c i="2" r="BK187"/>
  <c r="BK172"/>
  <c r="BK166"/>
  <c r="J163"/>
  <c i="4" r="BK139"/>
  <c r="BK136"/>
  <c r="BK130"/>
  <c i="3" r="BK218"/>
  <c r="BK212"/>
  <c r="J199"/>
  <c r="J193"/>
  <c r="BK184"/>
  <c r="J175"/>
  <c r="J163"/>
  <c r="J160"/>
  <c r="BK154"/>
  <c r="BK151"/>
  <c r="BK148"/>
  <c r="J143"/>
  <c r="J131"/>
  <c i="2" r="J178"/>
  <c r="J172"/>
  <c r="BK163"/>
  <c r="BK160"/>
  <c r="BK138"/>
  <c i="4" r="BK133"/>
  <c r="J124"/>
  <c r="J121"/>
  <c i="3" r="J218"/>
  <c r="J212"/>
  <c r="BK210"/>
  <c r="J203"/>
  <c r="BK199"/>
  <c r="BK143"/>
  <c r="J140"/>
  <c r="BK128"/>
  <c i="2" r="J200"/>
  <c r="J193"/>
  <c r="BK184"/>
  <c r="J175"/>
  <c r="J166"/>
  <c r="BK135"/>
  <c r="BK124"/>
  <c i="5" r="J120"/>
  <c i="3" r="J215"/>
  <c r="J210"/>
  <c r="BK196"/>
  <c r="J184"/>
  <c r="J181"/>
  <c r="BK172"/>
  <c r="BK169"/>
  <c r="J154"/>
  <c r="J128"/>
  <c i="2" r="BK198"/>
  <c r="BK190"/>
  <c r="J169"/>
  <c r="J153"/>
  <c r="J150"/>
  <c r="BK144"/>
  <c r="J138"/>
  <c i="3" r="BK215"/>
  <c r="BK203"/>
  <c r="BK175"/>
  <c r="J172"/>
  <c r="J169"/>
  <c r="J166"/>
  <c r="J157"/>
  <c r="BK131"/>
  <c i="2" r="J198"/>
  <c r="BK193"/>
  <c r="BK169"/>
  <c r="J157"/>
  <c r="BK153"/>
  <c r="BK147"/>
  <c r="J135"/>
  <c r="J132"/>
  <c i="3" r="J178"/>
  <c r="BK166"/>
  <c r="BK163"/>
  <c r="BK157"/>
  <c r="J148"/>
  <c r="J136"/>
  <c i="2" r="BK206"/>
  <c r="J206"/>
  <c r="J203"/>
  <c r="BK195"/>
  <c r="J190"/>
  <c r="J144"/>
  <c r="J127"/>
  <c r="J124"/>
  <c r="BK203"/>
  <c r="BK200"/>
  <c r="J187"/>
  <c r="J184"/>
  <c r="BK181"/>
  <c r="BK175"/>
  <c r="BK157"/>
  <c r="BK150"/>
  <c r="J141"/>
  <c l="1" r="R123"/>
  <c r="R122"/>
  <c r="R131"/>
  <c r="R130"/>
  <c r="P156"/>
  <c r="BK123"/>
  <c r="BK122"/>
  <c r="J122"/>
  <c r="J97"/>
  <c r="T123"/>
  <c r="T122"/>
  <c r="P131"/>
  <c r="P130"/>
  <c r="BK156"/>
  <c r="J156"/>
  <c r="J101"/>
  <c i="3" r="P127"/>
  <c r="P126"/>
  <c r="BK139"/>
  <c r="J139"/>
  <c r="J101"/>
  <c i="2" r="BK131"/>
  <c r="BK130"/>
  <c r="J130"/>
  <c r="J99"/>
  <c i="3" r="T127"/>
  <c r="T126"/>
  <c r="BK147"/>
  <c r="BK146"/>
  <c r="J146"/>
  <c r="J102"/>
  <c r="BK202"/>
  <c r="J202"/>
  <c r="J104"/>
  <c r="R209"/>
  <c i="2" r="R156"/>
  <c i="3" r="R127"/>
  <c r="R126"/>
  <c r="T139"/>
  <c r="T134"/>
  <c r="R147"/>
  <c r="R146"/>
  <c r="P202"/>
  <c r="P209"/>
  <c i="4" r="R118"/>
  <c r="R117"/>
  <c i="2" r="P123"/>
  <c r="P122"/>
  <c r="P121"/>
  <c i="1" r="AU95"/>
  <c i="2" r="T131"/>
  <c r="T130"/>
  <c i="3" r="BK127"/>
  <c r="J127"/>
  <c r="J98"/>
  <c r="P139"/>
  <c r="P134"/>
  <c r="T147"/>
  <c r="T146"/>
  <c r="BK209"/>
  <c r="J209"/>
  <c r="J105"/>
  <c i="4" r="BK118"/>
  <c r="BK117"/>
  <c r="J117"/>
  <c i="2" r="T156"/>
  <c i="3" r="R139"/>
  <c r="R134"/>
  <c r="P147"/>
  <c r="P146"/>
  <c r="R202"/>
  <c r="T209"/>
  <c i="4" r="T118"/>
  <c r="T117"/>
  <c i="5" r="BK119"/>
  <c r="J119"/>
  <c r="J97"/>
  <c r="P119"/>
  <c r="P118"/>
  <c i="1" r="AU98"/>
  <c i="5" r="R119"/>
  <c r="R118"/>
  <c r="T119"/>
  <c r="T118"/>
  <c r="BK146"/>
  <c r="J146"/>
  <c r="J98"/>
  <c r="P146"/>
  <c r="R146"/>
  <c r="T146"/>
  <c i="2" r="E85"/>
  <c i="3" r="J89"/>
  <c i="2" r="F92"/>
  <c r="BE150"/>
  <c r="BE169"/>
  <c r="BE181"/>
  <c r="BE184"/>
  <c r="BE206"/>
  <c i="3" r="BE140"/>
  <c r="BE151"/>
  <c r="BE160"/>
  <c r="BE184"/>
  <c i="2" r="J115"/>
  <c r="BE144"/>
  <c r="BE187"/>
  <c i="3" r="BE128"/>
  <c r="BE136"/>
  <c r="BE178"/>
  <c i="2" r="BE141"/>
  <c r="BE147"/>
  <c r="BE175"/>
  <c r="BE178"/>
  <c i="3" r="BE187"/>
  <c r="BE190"/>
  <c r="BE203"/>
  <c r="BE212"/>
  <c r="BE218"/>
  <c i="2" r="BE127"/>
  <c r="BE132"/>
  <c r="BE160"/>
  <c i="3" r="BE154"/>
  <c r="BE163"/>
  <c r="BE172"/>
  <c r="BE175"/>
  <c r="BE196"/>
  <c r="BE206"/>
  <c r="BE215"/>
  <c i="4" r="BE124"/>
  <c r="BE130"/>
  <c r="BE133"/>
  <c r="BE136"/>
  <c i="5" r="BE133"/>
  <c i="2" r="BE198"/>
  <c r="BE200"/>
  <c i="3" r="F92"/>
  <c r="BE166"/>
  <c r="BE181"/>
  <c r="BE210"/>
  <c i="4" r="F92"/>
  <c r="J111"/>
  <c r="BE119"/>
  <c r="BE121"/>
  <c i="2" r="BE124"/>
  <c r="BE157"/>
  <c r="BE193"/>
  <c r="BE195"/>
  <c r="BE203"/>
  <c i="3" r="E115"/>
  <c r="BE131"/>
  <c r="BE143"/>
  <c r="BE169"/>
  <c r="BE193"/>
  <c r="BK135"/>
  <c r="BK134"/>
  <c r="J134"/>
  <c r="J99"/>
  <c i="5" r="E85"/>
  <c r="J89"/>
  <c r="F92"/>
  <c r="BE120"/>
  <c r="BE126"/>
  <c i="2" r="BE135"/>
  <c r="BE138"/>
  <c r="BE153"/>
  <c r="BE163"/>
  <c r="BE166"/>
  <c r="BE172"/>
  <c r="BE190"/>
  <c i="3" r="BE148"/>
  <c r="BE157"/>
  <c r="BE199"/>
  <c i="4" r="E85"/>
  <c r="BE127"/>
  <c r="BE139"/>
  <c i="5" r="BE122"/>
  <c r="BE124"/>
  <c r="BE128"/>
  <c r="BE130"/>
  <c r="BE136"/>
  <c r="BE139"/>
  <c r="BE142"/>
  <c r="BE144"/>
  <c r="BE147"/>
  <c r="BE150"/>
  <c r="BE153"/>
  <c i="2" r="F34"/>
  <c i="1" r="BA95"/>
  <c i="2" r="F37"/>
  <c i="1" r="BD95"/>
  <c i="3" r="J34"/>
  <c i="1" r="AW96"/>
  <c i="4" r="J30"/>
  <c i="1" r="AG97"/>
  <c i="4" r="F34"/>
  <c i="1" r="BA97"/>
  <c i="5" r="F35"/>
  <c i="1" r="BB98"/>
  <c i="3" r="F36"/>
  <c i="1" r="BC96"/>
  <c i="4" r="F35"/>
  <c i="1" r="BB97"/>
  <c i="3" r="F37"/>
  <c i="1" r="BD96"/>
  <c i="2" r="J34"/>
  <c i="1" r="AW95"/>
  <c i="4" r="J34"/>
  <c i="1" r="AW97"/>
  <c i="4" r="F36"/>
  <c i="1" r="BC97"/>
  <c i="5" r="F36"/>
  <c i="1" r="BC98"/>
  <c i="3" r="F35"/>
  <c i="1" r="BB96"/>
  <c i="2" r="F35"/>
  <c i="1" r="BB95"/>
  <c i="5" r="F37"/>
  <c i="1" r="BD98"/>
  <c i="2" r="F36"/>
  <c i="1" r="BC95"/>
  <c i="5" r="J34"/>
  <c i="1" r="AW98"/>
  <c i="3" r="F34"/>
  <c i="1" r="BA96"/>
  <c i="4" r="F37"/>
  <c i="1" r="BD97"/>
  <c i="5" r="F34"/>
  <c i="1" r="BA98"/>
  <c i="3" l="1" r="T125"/>
  <c r="P125"/>
  <c i="1" r="AU96"/>
  <c i="2" r="T121"/>
  <c r="R121"/>
  <c i="3" r="R125"/>
  <c r="BK126"/>
  <c r="BK125"/>
  <c r="J125"/>
  <c r="J96"/>
  <c i="2" r="J123"/>
  <c r="J98"/>
  <c r="J131"/>
  <c r="J100"/>
  <c i="3" r="J147"/>
  <c r="J103"/>
  <c i="4" r="J96"/>
  <c i="2" r="BK121"/>
  <c r="J121"/>
  <c r="J96"/>
  <c i="3" r="J135"/>
  <c r="J100"/>
  <c i="4" r="J118"/>
  <c r="J97"/>
  <c i="5" r="BK118"/>
  <c r="J118"/>
  <c r="J96"/>
  <c i="1" r="AU94"/>
  <c i="3" r="J33"/>
  <c i="1" r="AV96"/>
  <c r="AT96"/>
  <c i="3" r="F33"/>
  <c i="1" r="AZ96"/>
  <c i="4" r="F33"/>
  <c i="1" r="AZ97"/>
  <c i="5" r="J33"/>
  <c i="1" r="AV98"/>
  <c r="AT98"/>
  <c r="BB94"/>
  <c r="W31"/>
  <c i="2" r="F33"/>
  <c i="1" r="AZ95"/>
  <c r="BA94"/>
  <c r="W30"/>
  <c r="BC94"/>
  <c r="AY94"/>
  <c i="4" r="J33"/>
  <c i="1" r="AV97"/>
  <c r="AT97"/>
  <c i="2" r="J33"/>
  <c i="1" r="AV95"/>
  <c r="AT95"/>
  <c r="BD94"/>
  <c r="W33"/>
  <c i="5" r="F33"/>
  <c i="1" r="AZ98"/>
  <c i="3" l="1" r="J126"/>
  <c r="J97"/>
  <c i="4" r="J39"/>
  <c i="1" r="AN97"/>
  <c r="AZ94"/>
  <c r="AV94"/>
  <c r="AK29"/>
  <c i="3" r="J30"/>
  <c i="1" r="AG96"/>
  <c r="AN96"/>
  <c r="AX94"/>
  <c i="5" r="J30"/>
  <c i="1" r="AG98"/>
  <c r="AN98"/>
  <c i="2" r="J30"/>
  <c i="1" r="AG95"/>
  <c r="AN95"/>
  <c r="W32"/>
  <c r="AW94"/>
  <c r="AK30"/>
  <c i="3" l="1" r="J39"/>
  <c i="2" r="J39"/>
  <c i="5" r="J39"/>
  <c i="1" r="W29"/>
  <c r="AT94"/>
  <c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<sst xmlns="http://schemas.openxmlformats.org/spreadsheetml/2006/main">
  <si>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</si>
  <si>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</si>
  <si>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</si>
  <si>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</si>
  <si>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</si>
  <si>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{5ff8847f-4779-4825-a694-0e50797eb7dd}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</si>
  <si>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</si>
  <si>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</si>
  <si>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</si>
  <si>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</si>
  <si>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</si>
  <si>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</si>
  <si>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</si>
  <si>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</si>
  <si>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64020175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</si>
  <si>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</si>
  <si>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</si>
  <si>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 xml:space="preserve"> Oprava napájecího kabelu pro ON Hradec Králové</t>
  </si>
  <si>
    <t>KSO:</t>
  </si>
  <si>
    <t>CC-CZ:</t>
  </si>
  <si>
    <t>Místo:</t>
  </si>
  <si>
    <t>Hradec Králové</t>
  </si>
  <si>
    <t>Datum:</t>
  </si>
  <si>
    <t>13. 7. 2020</t>
  </si>
  <si>
    <t>Zadavatel:</t>
  </si>
  <si>
    <t>IČ:</t>
  </si>
  <si>
    <t>Správa železnic, s.o. OŘ Hradec Králové</t>
  </si>
  <si>
    <t>DIČ:</t>
  </si>
  <si>
    <t>Uchazeč:</t>
  </si>
  <si>
    <t>Vyplň údaj</t>
  </si>
  <si>
    <t>Projektant:</t>
  </si>
  <si>
    <t>Josef Kadeřávek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</si>
  <si>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</si>
  <si>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</si>
  <si>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</si>
  <si>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</si>
  <si>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</si>
  <si>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</si>
  <si>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</si>
  <si>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</si>
  <si>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</si>
  <si>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</si>
  <si>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</si>
  <si>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</si>
  <si>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</si>
  <si>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</si>
  <si>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</si>
  <si>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</si>
  <si>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</si>
  <si>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</si>
  <si>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</si>
  <si>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</si>
  <si>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</si>
  <si>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</si>
  <si>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</si>
  <si>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</si>
  <si>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</si>
  <si>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</si>
  <si>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</si>
  <si>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</si>
  <si>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</si>
  <si>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</si>
  <si>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</si>
  <si>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</si>
  <si>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</si>
  <si>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</si>
  <si>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</si>
  <si>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</si>
  <si>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</si>
  <si>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</si>
  <si>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</si>
  <si>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</si>
  <si>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</si>
  <si>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</si>
  <si>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</si>
  <si>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</si>
  <si>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</si>
  <si>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</si>
  <si>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</si>
  <si>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</si>
  <si>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</si>
  <si>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Infrastruktura</t>
  </si>
  <si>
    <t>STA</t>
  </si>
  <si>
    <t>1</t>
  </si>
  <si>
    <t>{3a9c3a49-e09c-42ee-b324-bedad5637310}</t>
  </si>
  <si>
    <t>2</t>
  </si>
  <si>
    <t>R02</t>
  </si>
  <si>
    <t>Stavební část</t>
  </si>
  <si>
    <t>{9628b7c8-fadf-4f34-905e-02ebf01398dc}</t>
  </si>
  <si>
    <t>R03</t>
  </si>
  <si>
    <t>VRN</t>
  </si>
  <si>
    <t>{653746ff-17bf-4c8c-956a-a55c7ff5ed4f}</t>
  </si>
  <si>
    <t>R04</t>
  </si>
  <si>
    <t>ON</t>
  </si>
  <si>
    <t>{66e0363d-a995-437b-bbea-898f93c585c2}</t>
  </si>
  <si>
    <t>KRYCÍ LIST SOUPISU PRACÍ</t>
  </si>
  <si>
    <t>Objekt: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</si>
  <si>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</si>
  <si>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</si>
  <si>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</si>
  <si>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</si>
  <si>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</si>
  <si>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</si>
  <si>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</si>
  <si>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</si>
  <si>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PSV - Práce a dodávky PSV</t>
  </si>
  <si>
    <t xml:space="preserve">    742 - Elektroinstalace - slaboproud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</si>
  <si>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</si>
  <si>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</si>
  <si>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</si>
  <si>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</si>
  <si>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</si>
  <si>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</si>
  <si>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</si>
  <si>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</si>
  <si>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</si>
  <si>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</si>
  <si>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</si>
  <si>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</si>
  <si>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</si>
  <si>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</si>
  <si>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</si>
  <si>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</si>
  <si>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</si>
  <si>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</si>
  <si>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</si>
  <si>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1320010031-R</t>
  </si>
  <si>
    <t>Pokládka výstražné folie ve stávající kabelové trase</t>
  </si>
  <si>
    <t>m</t>
  </si>
  <si>
    <t>Sborník UOŽI 01 2020</t>
  </si>
  <si>
    <t>4</t>
  </si>
  <si>
    <t>-297599308</t>
  </si>
  <si>
    <t>PP</t>
  </si>
  <si>
    <t>P</t>
  </si>
  <si>
    <t>Poznámka k položce:_x000d_
Položení folie</t>
  </si>
  <si>
    <t>M</t>
  </si>
  <si>
    <t>7592700655</t>
  </si>
  <si>
    <t xml:space="preserve">Upozorňovadla, značky Návěsti označující místo na trati Fólie výstražná červená š34cm  (HM0673909992034)</t>
  </si>
  <si>
    <t>8</t>
  </si>
  <si>
    <t>-822156492</t>
  </si>
  <si>
    <t>Poznámka k položce:_x000d_
Folie</t>
  </si>
  <si>
    <t>PSV</t>
  </si>
  <si>
    <t>Práce a dodávky PSV</t>
  </si>
  <si>
    <t>742</t>
  </si>
  <si>
    <t>Elektroinstalace - slaboproud</t>
  </si>
  <si>
    <t>3</t>
  </si>
  <si>
    <t>7491201092</t>
  </si>
  <si>
    <t>Elektroinstalační materiál Elektroinstalační lišty a kabelové žlaby Zemní kanál KOPOKAN 2 ZD (120x100) šedé tělo/ červené víko 2m</t>
  </si>
  <si>
    <t>kus</t>
  </si>
  <si>
    <t>128</t>
  </si>
  <si>
    <t>273911301</t>
  </si>
  <si>
    <t>Poznámka k položce:_x000d_
Zemní kanál pro uložení kabelového vedení</t>
  </si>
  <si>
    <t>7491201096</t>
  </si>
  <si>
    <t>Elektroinstalační materiál Elektroinstalační lišty a kabelové žlaby Spojka zemního kanálu SPOJKA 2 pro KOPOKAN 2</t>
  </si>
  <si>
    <t>-1625269244</t>
  </si>
  <si>
    <t>Poznámka k položce:_x000d_
Spojka KOPOKAN2</t>
  </si>
  <si>
    <t>5</t>
  </si>
  <si>
    <t>7491209830</t>
  </si>
  <si>
    <t>Elektroinstalační materiál Kabelové žlaby plechové, pozinkované MERKUR 300/100 M2 galv.zinek</t>
  </si>
  <si>
    <t>-1800185940</t>
  </si>
  <si>
    <t>Poznámka k položce:_x000d_
MERKUR - Kabelový žlab</t>
  </si>
  <si>
    <t>6</t>
  </si>
  <si>
    <t>7492102860</t>
  </si>
  <si>
    <t>Spojovací vedení, podpěrné izolátory Spojky, ukončení pasu, ostatní Spojka MERKUR SZM 4 GZ</t>
  </si>
  <si>
    <t>-1155155495</t>
  </si>
  <si>
    <t xml:space="preserve">Poznámka k položce:_x000d_
MERKUR - Spojka tvarovací  SZM 4</t>
  </si>
  <si>
    <t>7</t>
  </si>
  <si>
    <t>7492102850</t>
  </si>
  <si>
    <t>Spojovací vedení, podpěrné izolátory Spojky, ukončení pasu, ostatní Spojka MERKUR SZM 1 M2 galv.zinek</t>
  </si>
  <si>
    <t>-1963816999</t>
  </si>
  <si>
    <t>Poznámka k položce:_x000d_
MERKUR - Spojka kabelového žlabu SZM 1</t>
  </si>
  <si>
    <t>7491209870</t>
  </si>
  <si>
    <t>Elektroinstalační materiál Kabelové žlaby plechové, pozinkované Nůžky M-42 ke stříhání kabelových žlabů</t>
  </si>
  <si>
    <t>-2058301071</t>
  </si>
  <si>
    <t xml:space="preserve">Poznámka k položce:_x000d_
Nůžky na žlab_x000d_
</t>
  </si>
  <si>
    <t>9</t>
  </si>
  <si>
    <t>7593501810</t>
  </si>
  <si>
    <t>Trasy kabelového vedení Lokátory a markery Ball Marker 1402-XR, červený energetika</t>
  </si>
  <si>
    <t>-2081927299</t>
  </si>
  <si>
    <t>Poznámka k položce:_x000d_
Marker</t>
  </si>
  <si>
    <t>10</t>
  </si>
  <si>
    <t>7491510090</t>
  </si>
  <si>
    <t>Protipožární a kabelové ucpávky Protipožární ucpávky a tmely zpěvňující tmel CP 611A, tuba 310ml, do EI 90 min.</t>
  </si>
  <si>
    <t>-1955027318</t>
  </si>
  <si>
    <t xml:space="preserve">Poznámka k položce:_x000d_
Protipožární tmel na prostupy_x000d_
</t>
  </si>
  <si>
    <t>OST</t>
  </si>
  <si>
    <t>Ostatní</t>
  </si>
  <si>
    <t>11</t>
  </si>
  <si>
    <t>7491251025</t>
  </si>
  <si>
    <t>Montáž lišt elektroinstalačních, kabelových žlabů z PVC-U jednokomorových zaklapávacích rozměru 100/100 - 100/150 mm</t>
  </si>
  <si>
    <t>512</t>
  </si>
  <si>
    <t>-2142964829</t>
  </si>
  <si>
    <t>Montáž lišt elektroinstalačních, kabelových žlabů z PVC-U jednokomorových zaklapávacích rozměru 100/100 - 100/150 mm - na konstrukci, omítku apod. včetně spojek, ohybů, rohů, bez krabic</t>
  </si>
  <si>
    <t>Poznámka k položce:_x000d_
Rozměření, nařezání, položení žlabu do výkopu</t>
  </si>
  <si>
    <t>12</t>
  </si>
  <si>
    <t>7491351040</t>
  </si>
  <si>
    <t>Montáž ocelových profilů svařováním a šroubováním do pomocných ocelových konstrukcí</t>
  </si>
  <si>
    <t>kg</t>
  </si>
  <si>
    <t>-934083399</t>
  </si>
  <si>
    <t>Montáž ocelových profilů svařováním a šroubováním do pomocných ocelových konstrukcí - včetně rozměření, dělení materiálu, úprava a začištění hran, svařování, vrtání pro šroubové spoje, sestavení a upevnění na stanovišti</t>
  </si>
  <si>
    <t>Poznámka k položce:_x000d_
Pomocný drobný materiál pro upevnění žlabů - hmoždinky, matice aj.._x000d_
Opravení, vyztužení stávajícího žlabu</t>
  </si>
  <si>
    <t>13</t>
  </si>
  <si>
    <t>7491451030</t>
  </si>
  <si>
    <t>Montáž kabelových stojin a ocelových roštů kabelových roštů délky 3 m, šířky do 400 mm</t>
  </si>
  <si>
    <t>-986811918</t>
  </si>
  <si>
    <t>Montáž kabelových stojin a ocelových roštů kabelových roštů délky 3 m, šířky do 400 mm - včetně rozměření, usazení, vyvážení, upevnění, sváření a elektrického pospojování</t>
  </si>
  <si>
    <t>Poznámka k položce:_x000d_
MERKUR Montáž žlabů včetně oblouků</t>
  </si>
  <si>
    <t>14</t>
  </si>
  <si>
    <t>7491552020</t>
  </si>
  <si>
    <t>Montáž protipožárních ucpávek a tmelů protipožární ucpávka kabelového prostupu, průměru do 110 mm, do EI 90 min.</t>
  </si>
  <si>
    <t>1192407746</t>
  </si>
  <si>
    <t>Montáž protipožárních ucpávek a tmelů protipožární ucpávka kabelového prostupu, průměru do 110 mm, do EI 90 min. - protipožární ucpávky včetně příslušenství, vyhotovení a dodání atestu</t>
  </si>
  <si>
    <t>Poznámka k položce:_x000d_
Montáž protipožárních ucpávek</t>
  </si>
  <si>
    <t>7491555010</t>
  </si>
  <si>
    <t>Montáž svítidel základních instalačních žárovkových nástěnných stropních do 200 W, IP20</t>
  </si>
  <si>
    <t>1789296678</t>
  </si>
  <si>
    <t>Montáž svítidel základních instalačních žárovkových nástěnných stropních do 200 W, IP20 - včetně zapojení a osazení, včetně montáže žárovky</t>
  </si>
  <si>
    <t>Poznámka k položce:_x000d_
Montáž přesunutého svítidla</t>
  </si>
  <si>
    <t>16</t>
  </si>
  <si>
    <t>7499700790</t>
  </si>
  <si>
    <t xml:space="preserve">Kabely trakčního vedení, Různé TV  Kabelová koncovka do 1 kV vč.kabelového oka</t>
  </si>
  <si>
    <t>-2046213237</t>
  </si>
  <si>
    <t>Poznámka k položce:_x000d_
Kabelová koncovka nn</t>
  </si>
  <si>
    <t>17</t>
  </si>
  <si>
    <t>7492471010</t>
  </si>
  <si>
    <t>Demontáže kabelových vedení nn</t>
  </si>
  <si>
    <t>-2005243828</t>
  </si>
  <si>
    <t>Demontáže kabelových vedení nn - demontáž ze zemní kynety, roštu, rozvaděče, trubky, chráničky apod.</t>
  </si>
  <si>
    <t>Poznámka k položce:_x000d_
Stávající kabelové vedení ČEZ</t>
  </si>
  <si>
    <t>18</t>
  </si>
  <si>
    <t>7492652016</t>
  </si>
  <si>
    <t>Montáž kabelů 4- a 5-žílových Al do 240 mm2</t>
  </si>
  <si>
    <t>1519093185</t>
  </si>
  <si>
    <t>Montáž kabelů 4- a 5-žílových Al do 240 mm2 - uložení do země, chráničky, na rošty, pod omítku apod.</t>
  </si>
  <si>
    <t>Poznámka k položce:_x000d_
Montáž kabelu</t>
  </si>
  <si>
    <t>19</t>
  </si>
  <si>
    <t>7491208660</t>
  </si>
  <si>
    <t>Elektroinstalační materiál Kabelové rošty drátěné Rychloupínací podpěra 300 PG</t>
  </si>
  <si>
    <t>1740611324</t>
  </si>
  <si>
    <t xml:space="preserve">Poznámka k položce:_x000d_
MEKRUR - ŽZ Podpěra PZM 300 pro uchycení kabelových žlabů na závitové tyče_x000d_
</t>
  </si>
  <si>
    <t>20</t>
  </si>
  <si>
    <t>7493174010</t>
  </si>
  <si>
    <t>Demontáž svítidel nástěnných, stropních nebo závěsných</t>
  </si>
  <si>
    <t>961238303</t>
  </si>
  <si>
    <t>Poznámka k položce:_x000d_
Demontáž svítidla</t>
  </si>
  <si>
    <t>7494271015</t>
  </si>
  <si>
    <t>Demontáž rozvaděčů 1 kusu pole nn</t>
  </si>
  <si>
    <t>-1806691020</t>
  </si>
  <si>
    <t>Demontáž rozvaděčů 1 kusu pole nn - včetně demontáže přívodních, vývodových kabelů, rámu apod., včetně nakládky rozvaděče na určený prostředek</t>
  </si>
  <si>
    <t xml:space="preserve">Poznámka k položce:_x000d_
Demontáž stávajících rozvaděčů_x000d_
</t>
  </si>
  <si>
    <t>22</t>
  </si>
  <si>
    <t>7494271025</t>
  </si>
  <si>
    <t>Demontáž rozvaděčů kompenzační tlumivky z rozvaděče</t>
  </si>
  <si>
    <t>-1504468701</t>
  </si>
  <si>
    <t>Demontáž rozvaděčů kompenzační tlumivky z rozvaděče - včetně demontáže přívodních, vývodových kabelů, rámu apod., včetně nakládky rozvaděče na určený prostředek</t>
  </si>
  <si>
    <t>Poznámka k položce:_x000d_
Demontáž kompenzačního rozvaděče</t>
  </si>
  <si>
    <t>23</t>
  </si>
  <si>
    <t>7495071030</t>
  </si>
  <si>
    <t>Demontáže technologických zařízení ovládací skříňky nn rozvaděče vn, včetně její náplně</t>
  </si>
  <si>
    <t>-259571803</t>
  </si>
  <si>
    <t>24</t>
  </si>
  <si>
    <t>7499151010</t>
  </si>
  <si>
    <t>Dokončovací práce na elektrickém zařízení</t>
  </si>
  <si>
    <t>hod</t>
  </si>
  <si>
    <t>-1716581192</t>
  </si>
  <si>
    <t>Dokončovací práce na elektrickém zařízení - uvádění zařízení do provozu, drobné montážní práce v rozvaděčích, koordinaci se zhotoviteli souvisejících zařízení apod.</t>
  </si>
  <si>
    <t>Poznámka k položce:_x000d_
Úprava v TS 654</t>
  </si>
  <si>
    <t>25</t>
  </si>
  <si>
    <t>7499151020</t>
  </si>
  <si>
    <t>Dokončovací práce úprava zapojení stávajících kabelových skříní/rozvaděčů</t>
  </si>
  <si>
    <t>-2076813758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</si>
  <si>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</si>
  <si>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26</t>
  </si>
  <si>
    <t>7593505270</t>
  </si>
  <si>
    <t>Montáž kabelového označníku Ball Marker</t>
  </si>
  <si>
    <t>633670814</t>
  </si>
  <si>
    <t>Montáž kabelového označníku Ball Marker - upevnění kabelového označníku na plášť kabelu upevňovacími prvky</t>
  </si>
  <si>
    <t>Poznámka k položce:_x000d_
Montáž markeru</t>
  </si>
  <si>
    <t>27</t>
  </si>
  <si>
    <t>7491100190</t>
  </si>
  <si>
    <t>Trubková vedení Ohebné elektroinstalační trubky KOPOFLEX 125 rudá</t>
  </si>
  <si>
    <t>566288520</t>
  </si>
  <si>
    <t>Poznámka k položce:_x000d_
Tato položka byla již provedena. Materiál vrátit OE HK..</t>
  </si>
  <si>
    <t>28</t>
  </si>
  <si>
    <t>7492600180</t>
  </si>
  <si>
    <t>Kabely, vodiče, šňůry Al - nn Kabel silový 4 a 5-žílový, plastová izolace 1-AYKY 3x240+120</t>
  </si>
  <si>
    <t>1724313638</t>
  </si>
  <si>
    <t>Poznámka k položce:_x000d_
Kabel nn</t>
  </si>
  <si>
    <t>R02 - Stavební část</t>
  </si>
  <si>
    <t xml:space="preserve">    3 - Svislé a kompletní konstrukce</t>
  </si>
  <si>
    <t xml:space="preserve">    766 - Konstrukce truhlářské</t>
  </si>
  <si>
    <t>M - Práce a dodávky M</t>
  </si>
  <si>
    <t xml:space="preserve">    46-M - Zemní práce při extr.mont.pracích</t>
  </si>
  <si>
    <t>HZS - Hodinové zúčtovací sazby</t>
  </si>
  <si>
    <t>Svislé a kompletní konstrukce</t>
  </si>
  <si>
    <t>317121251</t>
  </si>
  <si>
    <t>Montáž ŽB překladů prefabrikovaných do rýh světlosti otvoru do 1800 mm</t>
  </si>
  <si>
    <t>CS ÚRS 2020 01</t>
  </si>
  <si>
    <t>840179595</t>
  </si>
  <si>
    <t xml:space="preserve">Montáž překladů ze železobetonových prefabrikátů dodatečně  do připravených rýh, světlosti otvoru přes 1050 do 1800 mm</t>
  </si>
  <si>
    <t>Poznámka k položce:_x000d_
Montáž dveřních překladů</t>
  </si>
  <si>
    <t>59321108</t>
  </si>
  <si>
    <t>překlad železobetonový RZP 1790x140x215mm</t>
  </si>
  <si>
    <t>96945198</t>
  </si>
  <si>
    <t>Poznámka k položce:_x000d_
Překlad nad novými vstupními dveřmi</t>
  </si>
  <si>
    <t>31197002</t>
  </si>
  <si>
    <t>tyč závitová Pz 4.6 M8</t>
  </si>
  <si>
    <t>1542326119</t>
  </si>
  <si>
    <t>Poznámka k položce:_x000d_
Závitová tyč pro podpěry pod kabelový žlab - 138 x 1m</t>
  </si>
  <si>
    <t>766</t>
  </si>
  <si>
    <t>Konstrukce truhlářské</t>
  </si>
  <si>
    <t>766660022</t>
  </si>
  <si>
    <t>Montáž dveřních křídel otvíravých jednokřídlových š přes 0,8 m požárních do ocelové zárubně</t>
  </si>
  <si>
    <t>-886312867</t>
  </si>
  <si>
    <t>Montáž dveřních křídel dřevěných nebo plastových otevíravých do ocelové zárubně protipožárních jednokřídlových, šířky přes 800 mm</t>
  </si>
  <si>
    <t>Poznámka k položce:_x000d_
Protipožární dveře..</t>
  </si>
  <si>
    <t>61182253</t>
  </si>
  <si>
    <t>zárubeň rámová pro dveře 1křídlé 1100x1970mm</t>
  </si>
  <si>
    <t>32</t>
  </si>
  <si>
    <t>-1917309414</t>
  </si>
  <si>
    <t>Poznámka k položce:_x000d_
Zárubeň pro protipožární dveře..</t>
  </si>
  <si>
    <t>Práce a dodávky M</t>
  </si>
  <si>
    <t>46-M</t>
  </si>
  <si>
    <t>Zemní práce při extr.mont.pracích</t>
  </si>
  <si>
    <t>460030039</t>
  </si>
  <si>
    <t>Rozebrání dlažeb ručně z dlaždic zámkových do písku spáry nezalité</t>
  </si>
  <si>
    <t>m2</t>
  </si>
  <si>
    <t>64</t>
  </si>
  <si>
    <t>-2083331610</t>
  </si>
  <si>
    <t xml:space="preserve">Kabelové lože včetně podsypu, zhutnění a urovnání povrchu  z písku nebo štěrkopísku tloušťky 5 cm nad kabel zakryté plastovou fólií, šířky lože přes 25 do 50 cm</t>
  </si>
  <si>
    <t>Poznámka k položce:_x000d_
Vytvoření kabelového lože ze šterkopísku nad zemní kanál</t>
  </si>
  <si>
    <t>460150163</t>
  </si>
  <si>
    <t>Hloubení kabelových zapažených i nezapažených rýh ručně š 35 cm, hl 80 cm, v hornině tř 3</t>
  </si>
  <si>
    <t>448450150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</si>
  <si>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</si>
  <si>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Poznámka k položce:_x000d_
Výkop pro uložení pokládaného kabelu. Nutnu provádět ručně !!</t>
  </si>
  <si>
    <t>460421082</t>
  </si>
  <si>
    <t>Lože kabelů z písku nebo štěrkopísku tl 5 cm nad kabel, kryté plastovou folií, š lože do 50 cm</t>
  </si>
  <si>
    <t>2083151210</t>
  </si>
  <si>
    <t>460490014</t>
  </si>
  <si>
    <t>Krytí kabelů výstražnou fólií šířky 40 cm</t>
  </si>
  <si>
    <t>-113164576</t>
  </si>
  <si>
    <t xml:space="preserve">Krytí kabelů, spojek, koncovek a odbočnic  kabelů výstražnou fólií z PVC včetně vyrovnání povrchu rýhy, rozvinutí a uložení fólie do rýhy, fólie šířky do 40cm</t>
  </si>
  <si>
    <t>Poznámka k položce:_x000d_
Položení ochranné folie nad zemní kanál..</t>
  </si>
  <si>
    <t>00572470</t>
  </si>
  <si>
    <t>osivo směs travní univerzál</t>
  </si>
  <si>
    <t>634324182</t>
  </si>
  <si>
    <t>Poznámka k položce:_x000d_
Osivo</t>
  </si>
  <si>
    <t>460560063</t>
  </si>
  <si>
    <t>Zásyp rýh ručně šířky 40 cm, hloubky 80 cm, z horniny třídy 3</t>
  </si>
  <si>
    <t>-2141655004</t>
  </si>
  <si>
    <t>Zásyp kabelových rýh ručně s uložením výkopku ve vrstvách včetně zhutnění a urovnání povrchu šířky 40 cm hloubky 80 cm, v hornině třídy 3</t>
  </si>
  <si>
    <t>Poznámka k položce:_x000d_
Ruční zásyp výkopu</t>
  </si>
  <si>
    <t>54964150</t>
  </si>
  <si>
    <t>vložka zámková cylindrická oboustranná+4 klíče</t>
  </si>
  <si>
    <t>256</t>
  </si>
  <si>
    <t>-788455690</t>
  </si>
  <si>
    <t>Poznámka k položce:_x000d_
Kvůli klíčům a zámku kontaktovat VPI SEE p.Černý - 702 021 533; VTO SEE Ing. Krtička 602 655 288</t>
  </si>
  <si>
    <t>54879001</t>
  </si>
  <si>
    <t>patrona chemická M8x80mm</t>
  </si>
  <si>
    <t>-810840521</t>
  </si>
  <si>
    <t>Poznámka k položce:_x000d_
MERKUR - Chemické kotvení vinkraft CH-VSF-300C - letní 300 ml - 15x</t>
  </si>
  <si>
    <t>24623002</t>
  </si>
  <si>
    <t>hmota nátěrová syntetická základní se zinkofosfátovými pigmenty</t>
  </si>
  <si>
    <t>-44690186</t>
  </si>
  <si>
    <t>Poznámka k položce:_x000d_
MERKUR - Sprej zinkový - Zinek 98 % 400 ml - 6x</t>
  </si>
  <si>
    <t>59623031</t>
  </si>
  <si>
    <t>cihla lícová plná německý formát 240x115x71mm</t>
  </si>
  <si>
    <t>-1275370326</t>
  </si>
  <si>
    <t>Poznámka k položce:_x000d_
Spotřeba: 48 kus/m2</t>
  </si>
  <si>
    <t>SLD.0011305.URS</t>
  </si>
  <si>
    <t>dveře vnitřní požárně odolné, CPL,odolnost EI (EW) 30 D3, 1křídlové 110 x 197 cm</t>
  </si>
  <si>
    <t>659220327</t>
  </si>
  <si>
    <t>54924016</t>
  </si>
  <si>
    <t>zámek zadlabací 777</t>
  </si>
  <si>
    <t>-680711028</t>
  </si>
  <si>
    <t>Poznámka k položce:_x000d_
Dveřní zámek</t>
  </si>
  <si>
    <t>58331200</t>
  </si>
  <si>
    <t>štěrkopísek netříděný zásypový</t>
  </si>
  <si>
    <t>t</t>
  </si>
  <si>
    <t>-1480383864</t>
  </si>
  <si>
    <t>Poznámka k položce:_x000d_
Písek pro zasypání kabelů v zemním kanále..</t>
  </si>
  <si>
    <t>460620007</t>
  </si>
  <si>
    <t>Zatravnění včetně zalití vodou na rovině</t>
  </si>
  <si>
    <t>1302979490</t>
  </si>
  <si>
    <t xml:space="preserve">Úprava terénu  zatravnění, včetně dodání osiva a zalití vodou na rovině</t>
  </si>
  <si>
    <t>Poznámka k položce:_x000d_
Osetí</t>
  </si>
  <si>
    <t>460650182</t>
  </si>
  <si>
    <t>Osazení betonových obrubníků ležatých chodníkových do betonu prostého</t>
  </si>
  <si>
    <t>-1269439395</t>
  </si>
  <si>
    <t xml:space="preserve">Vozovky a chodníky  osazení obrubníku betonového do lože z betonu se zatřením spár cementovou maltou ležatého chodníkového</t>
  </si>
  <si>
    <t>Poznámka k položce:_x000d_
Betonové obrubníky</t>
  </si>
  <si>
    <t>59217017</t>
  </si>
  <si>
    <t>obrubník betonový chodníkový 1000x100x250mm</t>
  </si>
  <si>
    <t>828513385</t>
  </si>
  <si>
    <t>Poznámka k položce:_x000d_
Betonový obrubník</t>
  </si>
  <si>
    <t>460650932</t>
  </si>
  <si>
    <t>Kladení dlažby po překopech dlaždice betonové zámkové do lože z kameniva těženého</t>
  </si>
  <si>
    <t>-455379922</t>
  </si>
  <si>
    <t xml:space="preserve">Vozovky a chodníky  vyspravení krytu komunikací kladení dlažby po překopech pro pokládání kabelů, včetně rozprostření, urovnání a zhutnění podkladu a provedení lože z kameniva těženého z dlaždic betonových tvarovaných nebo zámkových</t>
  </si>
  <si>
    <t>Poznámka k položce:_x000d_
Uložení mozaikového chodníku v kabelové trase</t>
  </si>
  <si>
    <t>460680505</t>
  </si>
  <si>
    <t>Vysekání rýh pro montáž trubek a kabelů ve zdivu betonovém hloubky do 3 cm a šířky do 15 cm</t>
  </si>
  <si>
    <t>393150187</t>
  </si>
  <si>
    <t xml:space="preserve">Prorážení otvorů a ostatní bourací práce  vysekání rýh pro montáž trubek a kabelů v kamenných nebo betonových zdech hloubky do 3 cm a šířky přes 10 do 15 cm</t>
  </si>
  <si>
    <t>Poznámka k položce:_x000d_
Vysekání prostupů do zdi pro uložení kabelového žlabu</t>
  </si>
  <si>
    <t>HZS</t>
  </si>
  <si>
    <t>Hodinové zúčtovací sazby</t>
  </si>
  <si>
    <t>HZS1301</t>
  </si>
  <si>
    <t>Hodinová zúčtovací sazba zedník</t>
  </si>
  <si>
    <t>429053615</t>
  </si>
  <si>
    <t xml:space="preserve">Hodinové zúčtovací sazby profesí HSV  provádění konstrukcí zedník</t>
  </si>
  <si>
    <t>Poznámka k položce:_x000d_
Vybourání otvoru pro nové vstupní dveře a drobné zednické práce pro přesun kabelu</t>
  </si>
  <si>
    <t>HZS1302</t>
  </si>
  <si>
    <t>Hodinová zúčtovací sazba zedník specialista</t>
  </si>
  <si>
    <t>-1528811691</t>
  </si>
  <si>
    <t xml:space="preserve">Hodinové zúčtovací sazby profesí HSV  provádění konstrukcí zedník specialista</t>
  </si>
  <si>
    <t>Poznámka k položce:_x000d_
Zazdění zárubně, spravení povrchu</t>
  </si>
  <si>
    <t>54879430</t>
  </si>
  <si>
    <t>kotevní šroub pozink pro chemickou kotvu M8x110mm</t>
  </si>
  <si>
    <t>-846659470</t>
  </si>
  <si>
    <t>54879091</t>
  </si>
  <si>
    <t>pouzdro síťové chemické kotvy D 12mm dl 1m</t>
  </si>
  <si>
    <t>817817479</t>
  </si>
  <si>
    <t>Poznámka k položce:_x000d_
Sítko pro chemické kotvení M8</t>
  </si>
  <si>
    <t>56280115</t>
  </si>
  <si>
    <t>rozpěrné hmoždinky do dutých cihel 8x90</t>
  </si>
  <si>
    <t>100 kus</t>
  </si>
  <si>
    <t>259242305</t>
  </si>
  <si>
    <t>Poznámka k položce:_x000d_
Kovové hmoždinky pro zapuštění závitové tyče do stropu..</t>
  </si>
  <si>
    <t>29</t>
  </si>
  <si>
    <t>59623500</t>
  </si>
  <si>
    <t>kotvení do železobetonu 160/4- A4 0 - 45mm</t>
  </si>
  <si>
    <t>747654870</t>
  </si>
  <si>
    <t>Poznámka k položce:_x000d_
Kotvení závitových tyčí</t>
  </si>
  <si>
    <t>R03 - VRN</t>
  </si>
  <si>
    <t>VRN - Vedlejší rozpočtové náklady</t>
  </si>
  <si>
    <t>Vedlejší rozpočtové náklady</t>
  </si>
  <si>
    <t>022101021</t>
  </si>
  <si>
    <t>Geodetické práce Geodetické práce po ukončení opravy</t>
  </si>
  <si>
    <t>%</t>
  </si>
  <si>
    <t>-417112928</t>
  </si>
  <si>
    <t>022102001</t>
  </si>
  <si>
    <t>Geodetické práce Geodetické práce elektrického zařízení</t>
  </si>
  <si>
    <t>891812566</t>
  </si>
  <si>
    <t>Poznámka k položce:_x000d_
Základna pro výpočet - ZRN</t>
  </si>
  <si>
    <t>022121001</t>
  </si>
  <si>
    <t>Geodetické práce Diagnostika technické infrastruktury Vytýčení trasy inženýrských sítí</t>
  </si>
  <si>
    <t>-695934126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</si>
  <si>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</si>
  <si>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</si>
  <si>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022121201</t>
  </si>
  <si>
    <t>Geodetické práce Diagnostika technické infrastruktury Vstup do ochranného pásma elektrických zařízení</t>
  </si>
  <si>
    <t>1941437419</t>
  </si>
  <si>
    <t>Geodetické práce Diagnostika technické infrastruktury Vstup do ochranného pásma elektrických zařízení - V sazbě jsou započteny náklady za vstup zhotovitele do prostoru ochranného pásma elektrických zařízení v majetku cizího právního subjektu jako právní jistota případných škod během opravných prací.</t>
  </si>
  <si>
    <t>023131011</t>
  </si>
  <si>
    <t>Projektové práce Dokumentace skutečného provedení zabezpečovacích, sdělovacích, elektrických zařízení</t>
  </si>
  <si>
    <t>1843204977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</si>
  <si>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</si>
  <si>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</si>
  <si>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</si>
  <si>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196092943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</si>
  <si>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</si>
  <si>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</si>
  <si>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501453003</t>
  </si>
  <si>
    <t>032105001</t>
  </si>
  <si>
    <t>Územní vlivy mimostaveništní doprava</t>
  </si>
  <si>
    <t>Kč</t>
  </si>
  <si>
    <t>419691094</t>
  </si>
  <si>
    <t>Poznámka k položce:_x000d_
ocení se položkami přílohy č. 3 Metodiky</t>
  </si>
  <si>
    <t>R04 - ON</t>
  </si>
  <si>
    <t>7498150520</t>
  </si>
  <si>
    <t>Vyhotovení výchozí revizní zprávy pro opravné práce pro objem investičních nákladů přes 500 000 do 1 000 000 Kč</t>
  </si>
  <si>
    <t>-1751581136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</si>
  <si>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</si>
  <si>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</si>
  <si>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</si>
  <si>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611410166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</si>
  <si>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</si>
  <si>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7498351010</t>
  </si>
  <si>
    <t>Vydání průkazu způsobilosti pro funkční celek, provizorní stav</t>
  </si>
  <si>
    <t>5084108</t>
  </si>
  <si>
    <t>Vydání průkazu způsobilosti pro funkční celek, provizorní stav - vyhotovení dokladu o silnoproudých zařízeních a vydání průkazu způsobilosti</t>
  </si>
  <si>
    <t>7498454010</t>
  </si>
  <si>
    <t>Zkoušky vodičů a kabelů nn silových do 1 kV průřezu žíly do 300 mm2</t>
  </si>
  <si>
    <t>1211087427</t>
  </si>
  <si>
    <t>Zkoušky vodičů a kabelů nn silových do 1 kV průřezu žíly do 300 mm2 - měření kabelu, vodiče včetně vyhotovení protokolu</t>
  </si>
  <si>
    <t>417467368</t>
  </si>
  <si>
    <t>7499151030</t>
  </si>
  <si>
    <t>Dokončovací práce zkušební provoz</t>
  </si>
  <si>
    <t>-1004594805</t>
  </si>
  <si>
    <t>Dokončovací práce zkušební provoz - včetně prokázání technických a kvalitativních parametrů zařízení</t>
  </si>
  <si>
    <t>Poznámka k položce:_x000d_
Spolupráce s ČEZ</t>
  </si>
  <si>
    <t>7499251010</t>
  </si>
  <si>
    <t>Montáž bezpečnostní tabulky výstražné nebo označovací</t>
  </si>
  <si>
    <t>-271807043</t>
  </si>
  <si>
    <t>Poznámka k položce:_x000d_
Bezpečnostní tabulky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</si>
  <si>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</si>
  <si>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</si>
  <si>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-590728985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</si>
  <si>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</si>
  <si>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</si>
  <si>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</si>
  <si>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</si>
  <si>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-1953851585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</si>
  <si>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</si>
  <si>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9903100100</t>
  </si>
  <si>
    <t>Přeprava mechanizace na místo prováděných prací o hmotnosti do 12 t přes 50 do 100 km</t>
  </si>
  <si>
    <t>-597799233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</si>
  <si>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</si>
  <si>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</si>
  <si>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</si>
  <si>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-779596252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</si>
  <si>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</si>
  <si>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7499100230</t>
  </si>
  <si>
    <t>Ochranné prostředky a pracovní pomůcky Bezpečnostní tabulky Trojkombinace, 39002</t>
  </si>
  <si>
    <t>1979564560</t>
  </si>
  <si>
    <t>7499100250</t>
  </si>
  <si>
    <t>Ochranné prostředky a pracovní pomůcky Bezpečnostní tabulky Všeobecné zásady bezpečnosti práce, 81811</t>
  </si>
  <si>
    <t>-1548744408</t>
  </si>
  <si>
    <t>7499100290</t>
  </si>
  <si>
    <t>Ochranné prostředky a pracovní pomůcky Bezpečnostní tabulky Nepovolaným vstup zakázán!, 25399</t>
  </si>
  <si>
    <t>543703459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</si>
</sst>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64020175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 Oprava napájecího kabelu pro ON Hradec Králové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Hradec Králové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13. 7. 2020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s.o. OŘ Hradec Králové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Josef Kadeřávek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Josef Kadeřávek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'R01 - Infrastruktura'!J30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'R01 - Infrastruktura'!P121</f>
        <v>0</v>
      </c>
      <c r="AV95" s="125">
        <f>'R01 - Infrastruktura'!J33</f>
        <v>0</v>
      </c>
      <c r="AW95" s="125">
        <f>'R01 - Infrastruktura'!J34</f>
        <v>0</v>
      </c>
      <c r="AX95" s="125">
        <f>'R01 - Infrastruktura'!J35</f>
        <v>0</v>
      </c>
      <c r="AY95" s="125">
        <f>'R01 - Infrastruktura'!J36</f>
        <v>0</v>
      </c>
      <c r="AZ95" s="125">
        <f>'R01 - Infrastruktura'!F33</f>
        <v>0</v>
      </c>
      <c r="BA95" s="125">
        <f>'R01 - Infrastruktura'!F34</f>
        <v>0</v>
      </c>
      <c r="BB95" s="125">
        <f>'R01 - Infrastruktura'!F35</f>
        <v>0</v>
      </c>
      <c r="BC95" s="125">
        <f>'R01 - Infrastruktura'!F36</f>
        <v>0</v>
      </c>
      <c r="BD95" s="127">
        <f>'R01 - Infrastruktura'!F37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7" customFormat="1" ht="16.5" customHeight="1">
      <c r="A96" s="116" t="s">
        <v>79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'R02 - Stavební část'!J30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4">
        <v>0</v>
      </c>
      <c r="AT96" s="125">
        <f>ROUND(SUM(AV96:AW96),2)</f>
        <v>0</v>
      </c>
      <c r="AU96" s="126">
        <f>'R02 - Stavební část'!P125</f>
        <v>0</v>
      </c>
      <c r="AV96" s="125">
        <f>'R02 - Stavební část'!J33</f>
        <v>0</v>
      </c>
      <c r="AW96" s="125">
        <f>'R02 - Stavební část'!J34</f>
        <v>0</v>
      </c>
      <c r="AX96" s="125">
        <f>'R02 - Stavební část'!J35</f>
        <v>0</v>
      </c>
      <c r="AY96" s="125">
        <f>'R02 - Stavební část'!J36</f>
        <v>0</v>
      </c>
      <c r="AZ96" s="125">
        <f>'R02 - Stavební část'!F33</f>
        <v>0</v>
      </c>
      <c r="BA96" s="125">
        <f>'R02 - Stavební část'!F34</f>
        <v>0</v>
      </c>
      <c r="BB96" s="125">
        <f>'R02 - Stavební část'!F35</f>
        <v>0</v>
      </c>
      <c r="BC96" s="125">
        <f>'R02 - Stavební část'!F36</f>
        <v>0</v>
      </c>
      <c r="BD96" s="127">
        <f>'R02 - Stavební část'!F37</f>
        <v>0</v>
      </c>
      <c r="BE96" s="7"/>
      <c r="BT96" s="128" t="s">
        <v>83</v>
      </c>
      <c r="BV96" s="128" t="s">
        <v>77</v>
      </c>
      <c r="BW96" s="128" t="s">
        <v>88</v>
      </c>
      <c r="BX96" s="128" t="s">
        <v>5</v>
      </c>
      <c r="CL96" s="128" t="s">
        <v>1</v>
      </c>
      <c r="CM96" s="128" t="s">
        <v>85</v>
      </c>
    </row>
    <row r="97" s="7" customFormat="1" ht="16.5" customHeight="1">
      <c r="A97" s="116" t="s">
        <v>79</v>
      </c>
      <c r="B97" s="117"/>
      <c r="C97" s="118"/>
      <c r="D97" s="119" t="s">
        <v>89</v>
      </c>
      <c r="E97" s="119"/>
      <c r="F97" s="119"/>
      <c r="G97" s="119"/>
      <c r="H97" s="119"/>
      <c r="I97" s="120"/>
      <c r="J97" s="119" t="s">
        <v>90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'R03 - VRN'!J30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82</v>
      </c>
      <c r="AR97" s="123"/>
      <c r="AS97" s="124">
        <v>0</v>
      </c>
      <c r="AT97" s="125">
        <f>ROUND(SUM(AV97:AW97),2)</f>
        <v>0</v>
      </c>
      <c r="AU97" s="126">
        <f>'R03 - VRN'!P117</f>
        <v>0</v>
      </c>
      <c r="AV97" s="125">
        <f>'R03 - VRN'!J33</f>
        <v>0</v>
      </c>
      <c r="AW97" s="125">
        <f>'R03 - VRN'!J34</f>
        <v>0</v>
      </c>
      <c r="AX97" s="125">
        <f>'R03 - VRN'!J35</f>
        <v>0</v>
      </c>
      <c r="AY97" s="125">
        <f>'R03 - VRN'!J36</f>
        <v>0</v>
      </c>
      <c r="AZ97" s="125">
        <f>'R03 - VRN'!F33</f>
        <v>0</v>
      </c>
      <c r="BA97" s="125">
        <f>'R03 - VRN'!F34</f>
        <v>0</v>
      </c>
      <c r="BB97" s="125">
        <f>'R03 - VRN'!F35</f>
        <v>0</v>
      </c>
      <c r="BC97" s="125">
        <f>'R03 - VRN'!F36</f>
        <v>0</v>
      </c>
      <c r="BD97" s="127">
        <f>'R03 - VRN'!F37</f>
        <v>0</v>
      </c>
      <c r="BE97" s="7"/>
      <c r="BT97" s="128" t="s">
        <v>83</v>
      </c>
      <c r="BV97" s="128" t="s">
        <v>77</v>
      </c>
      <c r="BW97" s="128" t="s">
        <v>91</v>
      </c>
      <c r="BX97" s="128" t="s">
        <v>5</v>
      </c>
      <c r="CL97" s="128" t="s">
        <v>1</v>
      </c>
      <c r="CM97" s="128" t="s">
        <v>85</v>
      </c>
    </row>
    <row r="98" s="7" customFormat="1" ht="16.5" customHeight="1">
      <c r="A98" s="116" t="s">
        <v>79</v>
      </c>
      <c r="B98" s="117"/>
      <c r="C98" s="118"/>
      <c r="D98" s="119" t="s">
        <v>92</v>
      </c>
      <c r="E98" s="119"/>
      <c r="F98" s="119"/>
      <c r="G98" s="119"/>
      <c r="H98" s="119"/>
      <c r="I98" s="120"/>
      <c r="J98" s="119" t="s">
        <v>93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'R04 - ON'!J30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82</v>
      </c>
      <c r="AR98" s="123"/>
      <c r="AS98" s="129">
        <v>0</v>
      </c>
      <c r="AT98" s="130">
        <f>ROUND(SUM(AV98:AW98),2)</f>
        <v>0</v>
      </c>
      <c r="AU98" s="131">
        <f>'R04 - ON'!P118</f>
        <v>0</v>
      </c>
      <c r="AV98" s="130">
        <f>'R04 - ON'!J33</f>
        <v>0</v>
      </c>
      <c r="AW98" s="130">
        <f>'R04 - ON'!J34</f>
        <v>0</v>
      </c>
      <c r="AX98" s="130">
        <f>'R04 - ON'!J35</f>
        <v>0</v>
      </c>
      <c r="AY98" s="130">
        <f>'R04 - ON'!J36</f>
        <v>0</v>
      </c>
      <c r="AZ98" s="130">
        <f>'R04 - ON'!F33</f>
        <v>0</v>
      </c>
      <c r="BA98" s="130">
        <f>'R04 - ON'!F34</f>
        <v>0</v>
      </c>
      <c r="BB98" s="130">
        <f>'R04 - ON'!F35</f>
        <v>0</v>
      </c>
      <c r="BC98" s="130">
        <f>'R04 - ON'!F36</f>
        <v>0</v>
      </c>
      <c r="BD98" s="132">
        <f>'R04 - ON'!F37</f>
        <v>0</v>
      </c>
      <c r="BE98" s="7"/>
      <c r="BT98" s="128" t="s">
        <v>83</v>
      </c>
      <c r="BV98" s="128" t="s">
        <v>77</v>
      </c>
      <c r="BW98" s="128" t="s">
        <v>94</v>
      </c>
      <c r="BX98" s="128" t="s">
        <v>5</v>
      </c>
      <c r="CL98" s="128" t="s">
        <v>1</v>
      </c>
      <c r="CM98" s="128" t="s">
        <v>85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K1XjYTdVL9v+reUud5DeP6n3TpLMVTHUkeWxGZOB9BR5mXdE4vkJx1J90em8aAlloUl2nIksoK0O8v0aqJ/Gww==" hashValue="3J3H6c1b0GyIhqtcXEnrfOHPBWr+hRhNXwymuLEDFn9IAldhtJQZ4QXVhE4TNiUC8vFeZMdhifu4yCPPYdKbK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R01 - Infrastruktura'!C2" display="/"/>
    <hyperlink ref="A96" location="'R02 - Stavební část'!C2" display="/"/>
    <hyperlink ref="A97" location="'R03 - VRN'!C2" display="/"/>
    <hyperlink ref="A98" location="'R04 - 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 xml:space="preserve"> Oprava napájecího kabelu pro ON Hradec Králové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13. 7. 2020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27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31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ROUND((SUM(BE121:BE208)),  2)</f>
        <v>0</v>
      </c>
      <c r="G33" s="35"/>
      <c r="H33" s="35"/>
      <c r="I33" s="152">
        <v>0.20999999999999999</v>
      </c>
      <c r="J33" s="151">
        <f>ROUND(((SUM(BE121:BE208))*I33),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ROUND((SUM(BF121:BF208)),  2)</f>
        <v>0</v>
      </c>
      <c r="G34" s="35"/>
      <c r="H34" s="35"/>
      <c r="I34" s="152">
        <v>0.14999999999999999</v>
      </c>
      <c r="J34" s="151">
        <f>ROUND(((SUM(BF121:BF208))*I34),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ROUND((SUM(BG121:BG208)),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ROUND((SUM(BH121:BH208)),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ROUND((SUM(BI121:BI208)),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 Oprava napájecího kabelu pro ON Hradec Králové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R01 - Infrastruktura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Hradec Králové</v>
      </c>
      <c r="G89" s="37"/>
      <c r="H89" s="37"/>
      <c r="I89" s="29" t="s">
        <v>22</v>
      </c>
      <c r="J89" s="76" t="str">
        <f>IF(J12="","",J12)</f>
        <v>13. 7. 2020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s.o. OŘ Hradec Králové</v>
      </c>
      <c r="G91" s="37"/>
      <c r="H91" s="37"/>
      <c r="I91" s="29" t="s">
        <v>30</v>
      </c>
      <c r="J91" s="33" t="str">
        <f>E21</f>
        <v>Josef Kadeřávek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Josef Kadeřávek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103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104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105</v>
      </c>
      <c r="E99" s="179"/>
      <c r="F99" s="179"/>
      <c r="G99" s="179"/>
      <c r="H99" s="179"/>
      <c r="I99" s="179"/>
      <c r="J99" s="180">
        <f>J130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106</v>
      </c>
      <c r="E100" s="185"/>
      <c r="F100" s="185"/>
      <c r="G100" s="185"/>
      <c r="H100" s="185"/>
      <c r="I100" s="185"/>
      <c r="J100" s="186">
        <f>J131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107</v>
      </c>
      <c r="E101" s="179"/>
      <c r="F101" s="179"/>
      <c r="G101" s="179"/>
      <c r="H101" s="179"/>
      <c r="I101" s="179"/>
      <c r="J101" s="180">
        <f>J156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108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 xml:space="preserve"> Oprava napájecího kabelu pro ON Hradec Králové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R01 - Infrastruktura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Hradec Králové</v>
      </c>
      <c r="G115" s="37"/>
      <c r="H115" s="37"/>
      <c r="I115" s="29" t="s">
        <v>22</v>
      </c>
      <c r="J115" s="76" t="str">
        <f>IF(J12="","",J12)</f>
        <v>13. 7. 2020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>Správa železnic, s.o. OŘ Hradec Králové</v>
      </c>
      <c r="G117" s="37"/>
      <c r="H117" s="37"/>
      <c r="I117" s="29" t="s">
        <v>30</v>
      </c>
      <c r="J117" s="33" t="str">
        <f>E21</f>
        <v>Josef Kadeřávek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IF(E18="","",E18)</f>
        <v>Vyplň údaj</v>
      </c>
      <c r="G118" s="37"/>
      <c r="H118" s="37"/>
      <c r="I118" s="29" t="s">
        <v>33</v>
      </c>
      <c r="J118" s="33" t="str">
        <f>E24</f>
        <v>Josef Kadeřávek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109</v>
      </c>
      <c r="D120" s="191" t="s">
        <v>60</v>
      </c>
      <c r="E120" s="191" t="s">
        <v>56</v>
      </c>
      <c r="F120" s="191" t="s">
        <v>57</v>
      </c>
      <c r="G120" s="191" t="s">
        <v>110</v>
      </c>
      <c r="H120" s="191" t="s">
        <v>111</v>
      </c>
      <c r="I120" s="191" t="s">
        <v>112</v>
      </c>
      <c r="J120" s="191" t="s">
        <v>100</v>
      </c>
      <c r="K120" s="192" t="s">
        <v>113</v>
      </c>
      <c r="L120" s="193"/>
      <c r="M120" s="97" t="s">
        <v>1</v>
      </c>
      <c r="N120" s="98" t="s">
        <v>39</v>
      </c>
      <c r="O120" s="98" t="s">
        <v>114</v>
      </c>
      <c r="P120" s="98" t="s">
        <v>115</v>
      </c>
      <c r="Q120" s="98" t="s">
        <v>116</v>
      </c>
      <c r="R120" s="98" t="s">
        <v>117</v>
      </c>
      <c r="S120" s="98" t="s">
        <v>118</v>
      </c>
      <c r="T120" s="99" t="s">
        <v>119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120</v>
      </c>
      <c r="D121" s="37"/>
      <c r="E121" s="37"/>
      <c r="F121" s="37"/>
      <c r="G121" s="37"/>
      <c r="H121" s="37"/>
      <c r="I121" s="37"/>
      <c r="J121" s="194">
        <f>BK121</f>
        <v>0</v>
      </c>
      <c r="K121" s="37"/>
      <c r="L121" s="41"/>
      <c r="M121" s="100"/>
      <c r="N121" s="195"/>
      <c r="O121" s="101"/>
      <c r="P121" s="196">
        <f>P122+P130+P156</f>
        <v>0</v>
      </c>
      <c r="Q121" s="101"/>
      <c r="R121" s="196">
        <f>R122+R130+R156</f>
        <v>0</v>
      </c>
      <c r="S121" s="101"/>
      <c r="T121" s="197">
        <f>T122+T130+T156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102</v>
      </c>
      <c r="BK121" s="198">
        <f>BK122+BK130+BK156</f>
        <v>0</v>
      </c>
    </row>
    <row r="122" s="12" customFormat="1" ht="25.92" customHeight="1">
      <c r="A122" s="12"/>
      <c r="B122" s="199"/>
      <c r="C122" s="200"/>
      <c r="D122" s="201" t="s">
        <v>74</v>
      </c>
      <c r="E122" s="202" t="s">
        <v>121</v>
      </c>
      <c r="F122" s="202" t="s">
        <v>122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</f>
        <v>0</v>
      </c>
      <c r="Q122" s="207"/>
      <c r="R122" s="208">
        <f>R123</f>
        <v>0</v>
      </c>
      <c r="S122" s="207"/>
      <c r="T122" s="20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83</v>
      </c>
      <c r="AT122" s="211" t="s">
        <v>74</v>
      </c>
      <c r="AU122" s="211" t="s">
        <v>75</v>
      </c>
      <c r="AY122" s="210" t="s">
        <v>123</v>
      </c>
      <c r="BK122" s="212">
        <f>BK123</f>
        <v>0</v>
      </c>
    </row>
    <row r="123" s="12" customFormat="1" ht="22.8" customHeight="1">
      <c r="A123" s="12"/>
      <c r="B123" s="199"/>
      <c r="C123" s="200"/>
      <c r="D123" s="201" t="s">
        <v>74</v>
      </c>
      <c r="E123" s="213" t="s">
        <v>83</v>
      </c>
      <c r="F123" s="213" t="s">
        <v>124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SUM(P124:P129)</f>
        <v>0</v>
      </c>
      <c r="Q123" s="207"/>
      <c r="R123" s="208">
        <f>SUM(R124:R129)</f>
        <v>0</v>
      </c>
      <c r="S123" s="207"/>
      <c r="T123" s="209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83</v>
      </c>
      <c r="AT123" s="211" t="s">
        <v>74</v>
      </c>
      <c r="AU123" s="211" t="s">
        <v>83</v>
      </c>
      <c r="AY123" s="210" t="s">
        <v>123</v>
      </c>
      <c r="BK123" s="212">
        <f>SUM(BK124:BK129)</f>
        <v>0</v>
      </c>
    </row>
    <row r="124" s="2" customFormat="1" ht="24.15" customHeight="1">
      <c r="A124" s="35"/>
      <c r="B124" s="36"/>
      <c r="C124" s="215" t="s">
        <v>83</v>
      </c>
      <c r="D124" s="215" t="s">
        <v>125</v>
      </c>
      <c r="E124" s="216" t="s">
        <v>126</v>
      </c>
      <c r="F124" s="217" t="s">
        <v>127</v>
      </c>
      <c r="G124" s="218" t="s">
        <v>128</v>
      </c>
      <c r="H124" s="219">
        <v>86</v>
      </c>
      <c r="I124" s="220"/>
      <c r="J124" s="221">
        <f>ROUND(I124*H124,2)</f>
        <v>0</v>
      </c>
      <c r="K124" s="217" t="s">
        <v>129</v>
      </c>
      <c r="L124" s="41"/>
      <c r="M124" s="222" t="s">
        <v>1</v>
      </c>
      <c r="N124" s="223" t="s">
        <v>40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130</v>
      </c>
      <c r="AT124" s="226" t="s">
        <v>125</v>
      </c>
      <c r="AU124" s="226" t="s">
        <v>85</v>
      </c>
      <c r="AY124" s="14" t="s">
        <v>123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83</v>
      </c>
      <c r="BK124" s="227">
        <f>ROUND(I124*H124,2)</f>
        <v>0</v>
      </c>
      <c r="BL124" s="14" t="s">
        <v>130</v>
      </c>
      <c r="BM124" s="226" t="s">
        <v>131</v>
      </c>
    </row>
    <row r="125" s="2" customFormat="1">
      <c r="A125" s="35"/>
      <c r="B125" s="36"/>
      <c r="C125" s="37"/>
      <c r="D125" s="228" t="s">
        <v>132</v>
      </c>
      <c r="E125" s="37"/>
      <c r="F125" s="229" t="s">
        <v>127</v>
      </c>
      <c r="G125" s="37"/>
      <c r="H125" s="37"/>
      <c r="I125" s="230"/>
      <c r="J125" s="37"/>
      <c r="K125" s="37"/>
      <c r="L125" s="41"/>
      <c r="M125" s="231"/>
      <c r="N125" s="232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132</v>
      </c>
      <c r="AU125" s="14" t="s">
        <v>85</v>
      </c>
    </row>
    <row r="126" s="2" customFormat="1">
      <c r="A126" s="35"/>
      <c r="B126" s="36"/>
      <c r="C126" s="37"/>
      <c r="D126" s="228" t="s">
        <v>133</v>
      </c>
      <c r="E126" s="37"/>
      <c r="F126" s="233" t="s">
        <v>134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133</v>
      </c>
      <c r="AU126" s="14" t="s">
        <v>85</v>
      </c>
    </row>
    <row r="127" s="2" customFormat="1" ht="24.15" customHeight="1">
      <c r="A127" s="35"/>
      <c r="B127" s="36"/>
      <c r="C127" s="234" t="s">
        <v>85</v>
      </c>
      <c r="D127" s="234" t="s">
        <v>135</v>
      </c>
      <c r="E127" s="235" t="s">
        <v>136</v>
      </c>
      <c r="F127" s="236" t="s">
        <v>137</v>
      </c>
      <c r="G127" s="237" t="s">
        <v>128</v>
      </c>
      <c r="H127" s="238">
        <v>86</v>
      </c>
      <c r="I127" s="239"/>
      <c r="J127" s="240">
        <f>ROUND(I127*H127,2)</f>
        <v>0</v>
      </c>
      <c r="K127" s="236" t="s">
        <v>129</v>
      </c>
      <c r="L127" s="241"/>
      <c r="M127" s="242" t="s">
        <v>1</v>
      </c>
      <c r="N127" s="243" t="s">
        <v>40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138</v>
      </c>
      <c r="AT127" s="226" t="s">
        <v>135</v>
      </c>
      <c r="AU127" s="226" t="s">
        <v>85</v>
      </c>
      <c r="AY127" s="14" t="s">
        <v>123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83</v>
      </c>
      <c r="BK127" s="227">
        <f>ROUND(I127*H127,2)</f>
        <v>0</v>
      </c>
      <c r="BL127" s="14" t="s">
        <v>130</v>
      </c>
      <c r="BM127" s="226" t="s">
        <v>139</v>
      </c>
    </row>
    <row r="128" s="2" customFormat="1">
      <c r="A128" s="35"/>
      <c r="B128" s="36"/>
      <c r="C128" s="37"/>
      <c r="D128" s="228" t="s">
        <v>132</v>
      </c>
      <c r="E128" s="37"/>
      <c r="F128" s="229" t="s">
        <v>137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132</v>
      </c>
      <c r="AU128" s="14" t="s">
        <v>85</v>
      </c>
    </row>
    <row r="129" s="2" customFormat="1">
      <c r="A129" s="35"/>
      <c r="B129" s="36"/>
      <c r="C129" s="37"/>
      <c r="D129" s="228" t="s">
        <v>133</v>
      </c>
      <c r="E129" s="37"/>
      <c r="F129" s="233" t="s">
        <v>140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133</v>
      </c>
      <c r="AU129" s="14" t="s">
        <v>85</v>
      </c>
    </row>
    <row r="130" s="12" customFormat="1" ht="25.92" customHeight="1">
      <c r="A130" s="12"/>
      <c r="B130" s="199"/>
      <c r="C130" s="200"/>
      <c r="D130" s="201" t="s">
        <v>74</v>
      </c>
      <c r="E130" s="202" t="s">
        <v>141</v>
      </c>
      <c r="F130" s="202" t="s">
        <v>142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</f>
        <v>0</v>
      </c>
      <c r="Q130" s="207"/>
      <c r="R130" s="208">
        <f>R131</f>
        <v>0</v>
      </c>
      <c r="S130" s="207"/>
      <c r="T130" s="20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85</v>
      </c>
      <c r="AT130" s="211" t="s">
        <v>74</v>
      </c>
      <c r="AU130" s="211" t="s">
        <v>75</v>
      </c>
      <c r="AY130" s="210" t="s">
        <v>123</v>
      </c>
      <c r="BK130" s="212">
        <f>BK131</f>
        <v>0</v>
      </c>
    </row>
    <row r="131" s="12" customFormat="1" ht="22.8" customHeight="1">
      <c r="A131" s="12"/>
      <c r="B131" s="199"/>
      <c r="C131" s="200"/>
      <c r="D131" s="201" t="s">
        <v>74</v>
      </c>
      <c r="E131" s="213" t="s">
        <v>143</v>
      </c>
      <c r="F131" s="213" t="s">
        <v>144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SUM(P132:P155)</f>
        <v>0</v>
      </c>
      <c r="Q131" s="207"/>
      <c r="R131" s="208">
        <f>SUM(R132:R155)</f>
        <v>0</v>
      </c>
      <c r="S131" s="207"/>
      <c r="T131" s="209">
        <f>SUM(T132:T155)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85</v>
      </c>
      <c r="AT131" s="211" t="s">
        <v>74</v>
      </c>
      <c r="AU131" s="211" t="s">
        <v>83</v>
      </c>
      <c r="AY131" s="210" t="s">
        <v>123</v>
      </c>
      <c r="BK131" s="212">
        <f>SUM(BK132:BK155)</f>
        <v>0</v>
      </c>
    </row>
    <row r="132" s="2" customFormat="1" ht="37.8" customHeight="1">
      <c r="A132" s="35"/>
      <c r="B132" s="36"/>
      <c r="C132" s="234" t="s">
        <v>145</v>
      </c>
      <c r="D132" s="234" t="s">
        <v>135</v>
      </c>
      <c r="E132" s="235" t="s">
        <v>146</v>
      </c>
      <c r="F132" s="236" t="s">
        <v>147</v>
      </c>
      <c r="G132" s="237" t="s">
        <v>148</v>
      </c>
      <c r="H132" s="238">
        <v>45</v>
      </c>
      <c r="I132" s="239"/>
      <c r="J132" s="240">
        <f>ROUND(I132*H132,2)</f>
        <v>0</v>
      </c>
      <c r="K132" s="236" t="s">
        <v>129</v>
      </c>
      <c r="L132" s="241"/>
      <c r="M132" s="242" t="s">
        <v>1</v>
      </c>
      <c r="N132" s="243" t="s">
        <v>40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149</v>
      </c>
      <c r="AT132" s="226" t="s">
        <v>135</v>
      </c>
      <c r="AU132" s="226" t="s">
        <v>85</v>
      </c>
      <c r="AY132" s="14" t="s">
        <v>123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83</v>
      </c>
      <c r="BK132" s="227">
        <f>ROUND(I132*H132,2)</f>
        <v>0</v>
      </c>
      <c r="BL132" s="14" t="s">
        <v>149</v>
      </c>
      <c r="BM132" s="226" t="s">
        <v>150</v>
      </c>
    </row>
    <row r="133" s="2" customFormat="1">
      <c r="A133" s="35"/>
      <c r="B133" s="36"/>
      <c r="C133" s="37"/>
      <c r="D133" s="228" t="s">
        <v>132</v>
      </c>
      <c r="E133" s="37"/>
      <c r="F133" s="229" t="s">
        <v>147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132</v>
      </c>
      <c r="AU133" s="14" t="s">
        <v>85</v>
      </c>
    </row>
    <row r="134" s="2" customFormat="1">
      <c r="A134" s="35"/>
      <c r="B134" s="36"/>
      <c r="C134" s="37"/>
      <c r="D134" s="228" t="s">
        <v>133</v>
      </c>
      <c r="E134" s="37"/>
      <c r="F134" s="233" t="s">
        <v>151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133</v>
      </c>
      <c r="AU134" s="14" t="s">
        <v>85</v>
      </c>
    </row>
    <row r="135" s="2" customFormat="1" ht="37.8" customHeight="1">
      <c r="A135" s="35"/>
      <c r="B135" s="36"/>
      <c r="C135" s="234" t="s">
        <v>130</v>
      </c>
      <c r="D135" s="234" t="s">
        <v>135</v>
      </c>
      <c r="E135" s="235" t="s">
        <v>152</v>
      </c>
      <c r="F135" s="236" t="s">
        <v>153</v>
      </c>
      <c r="G135" s="237" t="s">
        <v>148</v>
      </c>
      <c r="H135" s="238">
        <v>25</v>
      </c>
      <c r="I135" s="239"/>
      <c r="J135" s="240">
        <f>ROUND(I135*H135,2)</f>
        <v>0</v>
      </c>
      <c r="K135" s="236" t="s">
        <v>129</v>
      </c>
      <c r="L135" s="241"/>
      <c r="M135" s="242" t="s">
        <v>1</v>
      </c>
      <c r="N135" s="243" t="s">
        <v>40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149</v>
      </c>
      <c r="AT135" s="226" t="s">
        <v>135</v>
      </c>
      <c r="AU135" s="226" t="s">
        <v>85</v>
      </c>
      <c r="AY135" s="14" t="s">
        <v>123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83</v>
      </c>
      <c r="BK135" s="227">
        <f>ROUND(I135*H135,2)</f>
        <v>0</v>
      </c>
      <c r="BL135" s="14" t="s">
        <v>149</v>
      </c>
      <c r="BM135" s="226" t="s">
        <v>154</v>
      </c>
    </row>
    <row r="136" s="2" customFormat="1">
      <c r="A136" s="35"/>
      <c r="B136" s="36"/>
      <c r="C136" s="37"/>
      <c r="D136" s="228" t="s">
        <v>132</v>
      </c>
      <c r="E136" s="37"/>
      <c r="F136" s="229" t="s">
        <v>153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132</v>
      </c>
      <c r="AU136" s="14" t="s">
        <v>85</v>
      </c>
    </row>
    <row r="137" s="2" customFormat="1">
      <c r="A137" s="35"/>
      <c r="B137" s="36"/>
      <c r="C137" s="37"/>
      <c r="D137" s="228" t="s">
        <v>133</v>
      </c>
      <c r="E137" s="37"/>
      <c r="F137" s="233" t="s">
        <v>155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133</v>
      </c>
      <c r="AU137" s="14" t="s">
        <v>85</v>
      </c>
    </row>
    <row r="138" s="2" customFormat="1" ht="24.15" customHeight="1">
      <c r="A138" s="35"/>
      <c r="B138" s="36"/>
      <c r="C138" s="234" t="s">
        <v>156</v>
      </c>
      <c r="D138" s="234" t="s">
        <v>135</v>
      </c>
      <c r="E138" s="235" t="s">
        <v>157</v>
      </c>
      <c r="F138" s="236" t="s">
        <v>158</v>
      </c>
      <c r="G138" s="237" t="s">
        <v>128</v>
      </c>
      <c r="H138" s="238">
        <v>90</v>
      </c>
      <c r="I138" s="239"/>
      <c r="J138" s="240">
        <f>ROUND(I138*H138,2)</f>
        <v>0</v>
      </c>
      <c r="K138" s="236" t="s">
        <v>129</v>
      </c>
      <c r="L138" s="241"/>
      <c r="M138" s="242" t="s">
        <v>1</v>
      </c>
      <c r="N138" s="243" t="s">
        <v>40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149</v>
      </c>
      <c r="AT138" s="226" t="s">
        <v>135</v>
      </c>
      <c r="AU138" s="226" t="s">
        <v>85</v>
      </c>
      <c r="AY138" s="14" t="s">
        <v>123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83</v>
      </c>
      <c r="BK138" s="227">
        <f>ROUND(I138*H138,2)</f>
        <v>0</v>
      </c>
      <c r="BL138" s="14" t="s">
        <v>149</v>
      </c>
      <c r="BM138" s="226" t="s">
        <v>159</v>
      </c>
    </row>
    <row r="139" s="2" customFormat="1">
      <c r="A139" s="35"/>
      <c r="B139" s="36"/>
      <c r="C139" s="37"/>
      <c r="D139" s="228" t="s">
        <v>132</v>
      </c>
      <c r="E139" s="37"/>
      <c r="F139" s="229" t="s">
        <v>158</v>
      </c>
      <c r="G139" s="37"/>
      <c r="H139" s="37"/>
      <c r="I139" s="230"/>
      <c r="J139" s="37"/>
      <c r="K139" s="37"/>
      <c r="L139" s="41"/>
      <c r="M139" s="231"/>
      <c r="N139" s="232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132</v>
      </c>
      <c r="AU139" s="14" t="s">
        <v>85</v>
      </c>
    </row>
    <row r="140" s="2" customFormat="1">
      <c r="A140" s="35"/>
      <c r="B140" s="36"/>
      <c r="C140" s="37"/>
      <c r="D140" s="228" t="s">
        <v>133</v>
      </c>
      <c r="E140" s="37"/>
      <c r="F140" s="233" t="s">
        <v>160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133</v>
      </c>
      <c r="AU140" s="14" t="s">
        <v>85</v>
      </c>
    </row>
    <row r="141" s="2" customFormat="1" ht="24.15" customHeight="1">
      <c r="A141" s="35"/>
      <c r="B141" s="36"/>
      <c r="C141" s="234" t="s">
        <v>161</v>
      </c>
      <c r="D141" s="234" t="s">
        <v>135</v>
      </c>
      <c r="E141" s="235" t="s">
        <v>162</v>
      </c>
      <c r="F141" s="236" t="s">
        <v>163</v>
      </c>
      <c r="G141" s="237" t="s">
        <v>148</v>
      </c>
      <c r="H141" s="238">
        <v>45</v>
      </c>
      <c r="I141" s="239"/>
      <c r="J141" s="240">
        <f>ROUND(I141*H141,2)</f>
        <v>0</v>
      </c>
      <c r="K141" s="236" t="s">
        <v>129</v>
      </c>
      <c r="L141" s="241"/>
      <c r="M141" s="242" t="s">
        <v>1</v>
      </c>
      <c r="N141" s="243" t="s">
        <v>40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149</v>
      </c>
      <c r="AT141" s="226" t="s">
        <v>135</v>
      </c>
      <c r="AU141" s="226" t="s">
        <v>85</v>
      </c>
      <c r="AY141" s="14" t="s">
        <v>123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83</v>
      </c>
      <c r="BK141" s="227">
        <f>ROUND(I141*H141,2)</f>
        <v>0</v>
      </c>
      <c r="BL141" s="14" t="s">
        <v>149</v>
      </c>
      <c r="BM141" s="226" t="s">
        <v>164</v>
      </c>
    </row>
    <row r="142" s="2" customFormat="1">
      <c r="A142" s="35"/>
      <c r="B142" s="36"/>
      <c r="C142" s="37"/>
      <c r="D142" s="228" t="s">
        <v>132</v>
      </c>
      <c r="E142" s="37"/>
      <c r="F142" s="229" t="s">
        <v>163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132</v>
      </c>
      <c r="AU142" s="14" t="s">
        <v>85</v>
      </c>
    </row>
    <row r="143" s="2" customFormat="1">
      <c r="A143" s="35"/>
      <c r="B143" s="36"/>
      <c r="C143" s="37"/>
      <c r="D143" s="228" t="s">
        <v>133</v>
      </c>
      <c r="E143" s="37"/>
      <c r="F143" s="233" t="s">
        <v>165</v>
      </c>
      <c r="G143" s="37"/>
      <c r="H143" s="37"/>
      <c r="I143" s="230"/>
      <c r="J143" s="37"/>
      <c r="K143" s="37"/>
      <c r="L143" s="41"/>
      <c r="M143" s="231"/>
      <c r="N143" s="232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133</v>
      </c>
      <c r="AU143" s="14" t="s">
        <v>85</v>
      </c>
    </row>
    <row r="144" s="2" customFormat="1" ht="24.15" customHeight="1">
      <c r="A144" s="35"/>
      <c r="B144" s="36"/>
      <c r="C144" s="234" t="s">
        <v>166</v>
      </c>
      <c r="D144" s="234" t="s">
        <v>135</v>
      </c>
      <c r="E144" s="235" t="s">
        <v>167</v>
      </c>
      <c r="F144" s="236" t="s">
        <v>168</v>
      </c>
      <c r="G144" s="237" t="s">
        <v>148</v>
      </c>
      <c r="H144" s="238">
        <v>120</v>
      </c>
      <c r="I144" s="239"/>
      <c r="J144" s="240">
        <f>ROUND(I144*H144,2)</f>
        <v>0</v>
      </c>
      <c r="K144" s="236" t="s">
        <v>129</v>
      </c>
      <c r="L144" s="241"/>
      <c r="M144" s="242" t="s">
        <v>1</v>
      </c>
      <c r="N144" s="243" t="s">
        <v>40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149</v>
      </c>
      <c r="AT144" s="226" t="s">
        <v>135</v>
      </c>
      <c r="AU144" s="226" t="s">
        <v>85</v>
      </c>
      <c r="AY144" s="14" t="s">
        <v>123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83</v>
      </c>
      <c r="BK144" s="227">
        <f>ROUND(I144*H144,2)</f>
        <v>0</v>
      </c>
      <c r="BL144" s="14" t="s">
        <v>149</v>
      </c>
      <c r="BM144" s="226" t="s">
        <v>169</v>
      </c>
    </row>
    <row r="145" s="2" customFormat="1">
      <c r="A145" s="35"/>
      <c r="B145" s="36"/>
      <c r="C145" s="37"/>
      <c r="D145" s="228" t="s">
        <v>132</v>
      </c>
      <c r="E145" s="37"/>
      <c r="F145" s="229" t="s">
        <v>168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132</v>
      </c>
      <c r="AU145" s="14" t="s">
        <v>85</v>
      </c>
    </row>
    <row r="146" s="2" customFormat="1">
      <c r="A146" s="35"/>
      <c r="B146" s="36"/>
      <c r="C146" s="37"/>
      <c r="D146" s="228" t="s">
        <v>133</v>
      </c>
      <c r="E146" s="37"/>
      <c r="F146" s="233" t="s">
        <v>170</v>
      </c>
      <c r="G146" s="37"/>
      <c r="H146" s="37"/>
      <c r="I146" s="230"/>
      <c r="J146" s="37"/>
      <c r="K146" s="37"/>
      <c r="L146" s="41"/>
      <c r="M146" s="231"/>
      <c r="N146" s="232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133</v>
      </c>
      <c r="AU146" s="14" t="s">
        <v>85</v>
      </c>
    </row>
    <row r="147" s="2" customFormat="1" ht="24.15" customHeight="1">
      <c r="A147" s="35"/>
      <c r="B147" s="36"/>
      <c r="C147" s="234" t="s">
        <v>138</v>
      </c>
      <c r="D147" s="234" t="s">
        <v>135</v>
      </c>
      <c r="E147" s="235" t="s">
        <v>171</v>
      </c>
      <c r="F147" s="236" t="s">
        <v>172</v>
      </c>
      <c r="G147" s="237" t="s">
        <v>148</v>
      </c>
      <c r="H147" s="238">
        <v>1</v>
      </c>
      <c r="I147" s="239"/>
      <c r="J147" s="240">
        <f>ROUND(I147*H147,2)</f>
        <v>0</v>
      </c>
      <c r="K147" s="236" t="s">
        <v>129</v>
      </c>
      <c r="L147" s="241"/>
      <c r="M147" s="242" t="s">
        <v>1</v>
      </c>
      <c r="N147" s="243" t="s">
        <v>40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149</v>
      </c>
      <c r="AT147" s="226" t="s">
        <v>135</v>
      </c>
      <c r="AU147" s="226" t="s">
        <v>85</v>
      </c>
      <c r="AY147" s="14" t="s">
        <v>123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83</v>
      </c>
      <c r="BK147" s="227">
        <f>ROUND(I147*H147,2)</f>
        <v>0</v>
      </c>
      <c r="BL147" s="14" t="s">
        <v>149</v>
      </c>
      <c r="BM147" s="226" t="s">
        <v>173</v>
      </c>
    </row>
    <row r="148" s="2" customFormat="1">
      <c r="A148" s="35"/>
      <c r="B148" s="36"/>
      <c r="C148" s="37"/>
      <c r="D148" s="228" t="s">
        <v>132</v>
      </c>
      <c r="E148" s="37"/>
      <c r="F148" s="229" t="s">
        <v>172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132</v>
      </c>
      <c r="AU148" s="14" t="s">
        <v>85</v>
      </c>
    </row>
    <row r="149" s="2" customFormat="1">
      <c r="A149" s="35"/>
      <c r="B149" s="36"/>
      <c r="C149" s="37"/>
      <c r="D149" s="228" t="s">
        <v>133</v>
      </c>
      <c r="E149" s="37"/>
      <c r="F149" s="233" t="s">
        <v>174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133</v>
      </c>
      <c r="AU149" s="14" t="s">
        <v>85</v>
      </c>
    </row>
    <row r="150" s="2" customFormat="1" ht="24.15" customHeight="1">
      <c r="A150" s="35"/>
      <c r="B150" s="36"/>
      <c r="C150" s="234" t="s">
        <v>175</v>
      </c>
      <c r="D150" s="234" t="s">
        <v>135</v>
      </c>
      <c r="E150" s="235" t="s">
        <v>176</v>
      </c>
      <c r="F150" s="236" t="s">
        <v>177</v>
      </c>
      <c r="G150" s="237" t="s">
        <v>148</v>
      </c>
      <c r="H150" s="238">
        <v>7</v>
      </c>
      <c r="I150" s="239"/>
      <c r="J150" s="240">
        <f>ROUND(I150*H150,2)</f>
        <v>0</v>
      </c>
      <c r="K150" s="236" t="s">
        <v>129</v>
      </c>
      <c r="L150" s="241"/>
      <c r="M150" s="242" t="s">
        <v>1</v>
      </c>
      <c r="N150" s="243" t="s">
        <v>40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149</v>
      </c>
      <c r="AT150" s="226" t="s">
        <v>135</v>
      </c>
      <c r="AU150" s="226" t="s">
        <v>85</v>
      </c>
      <c r="AY150" s="14" t="s">
        <v>123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83</v>
      </c>
      <c r="BK150" s="227">
        <f>ROUND(I150*H150,2)</f>
        <v>0</v>
      </c>
      <c r="BL150" s="14" t="s">
        <v>149</v>
      </c>
      <c r="BM150" s="226" t="s">
        <v>178</v>
      </c>
    </row>
    <row r="151" s="2" customFormat="1">
      <c r="A151" s="35"/>
      <c r="B151" s="36"/>
      <c r="C151" s="37"/>
      <c r="D151" s="228" t="s">
        <v>132</v>
      </c>
      <c r="E151" s="37"/>
      <c r="F151" s="229" t="s">
        <v>177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132</v>
      </c>
      <c r="AU151" s="14" t="s">
        <v>85</v>
      </c>
    </row>
    <row r="152" s="2" customFormat="1">
      <c r="A152" s="35"/>
      <c r="B152" s="36"/>
      <c r="C152" s="37"/>
      <c r="D152" s="228" t="s">
        <v>133</v>
      </c>
      <c r="E152" s="37"/>
      <c r="F152" s="233" t="s">
        <v>179</v>
      </c>
      <c r="G152" s="37"/>
      <c r="H152" s="37"/>
      <c r="I152" s="230"/>
      <c r="J152" s="37"/>
      <c r="K152" s="37"/>
      <c r="L152" s="41"/>
      <c r="M152" s="231"/>
      <c r="N152" s="232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133</v>
      </c>
      <c r="AU152" s="14" t="s">
        <v>85</v>
      </c>
    </row>
    <row r="153" s="2" customFormat="1" ht="37.8" customHeight="1">
      <c r="A153" s="35"/>
      <c r="B153" s="36"/>
      <c r="C153" s="234" t="s">
        <v>180</v>
      </c>
      <c r="D153" s="234" t="s">
        <v>135</v>
      </c>
      <c r="E153" s="235" t="s">
        <v>181</v>
      </c>
      <c r="F153" s="236" t="s">
        <v>182</v>
      </c>
      <c r="G153" s="237" t="s">
        <v>148</v>
      </c>
      <c r="H153" s="238">
        <v>10</v>
      </c>
      <c r="I153" s="239"/>
      <c r="J153" s="240">
        <f>ROUND(I153*H153,2)</f>
        <v>0</v>
      </c>
      <c r="K153" s="236" t="s">
        <v>129</v>
      </c>
      <c r="L153" s="241"/>
      <c r="M153" s="242" t="s">
        <v>1</v>
      </c>
      <c r="N153" s="243" t="s">
        <v>40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149</v>
      </c>
      <c r="AT153" s="226" t="s">
        <v>135</v>
      </c>
      <c r="AU153" s="226" t="s">
        <v>85</v>
      </c>
      <c r="AY153" s="14" t="s">
        <v>123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83</v>
      </c>
      <c r="BK153" s="227">
        <f>ROUND(I153*H153,2)</f>
        <v>0</v>
      </c>
      <c r="BL153" s="14" t="s">
        <v>149</v>
      </c>
      <c r="BM153" s="226" t="s">
        <v>183</v>
      </c>
    </row>
    <row r="154" s="2" customFormat="1">
      <c r="A154" s="35"/>
      <c r="B154" s="36"/>
      <c r="C154" s="37"/>
      <c r="D154" s="228" t="s">
        <v>132</v>
      </c>
      <c r="E154" s="37"/>
      <c r="F154" s="229" t="s">
        <v>182</v>
      </c>
      <c r="G154" s="37"/>
      <c r="H154" s="37"/>
      <c r="I154" s="230"/>
      <c r="J154" s="37"/>
      <c r="K154" s="37"/>
      <c r="L154" s="41"/>
      <c r="M154" s="231"/>
      <c r="N154" s="232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132</v>
      </c>
      <c r="AU154" s="14" t="s">
        <v>85</v>
      </c>
    </row>
    <row r="155" s="2" customFormat="1">
      <c r="A155" s="35"/>
      <c r="B155" s="36"/>
      <c r="C155" s="37"/>
      <c r="D155" s="228" t="s">
        <v>133</v>
      </c>
      <c r="E155" s="37"/>
      <c r="F155" s="233" t="s">
        <v>184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133</v>
      </c>
      <c r="AU155" s="14" t="s">
        <v>85</v>
      </c>
    </row>
    <row r="156" s="12" customFormat="1" ht="25.92" customHeight="1">
      <c r="A156" s="12"/>
      <c r="B156" s="199"/>
      <c r="C156" s="200"/>
      <c r="D156" s="201" t="s">
        <v>74</v>
      </c>
      <c r="E156" s="202" t="s">
        <v>185</v>
      </c>
      <c r="F156" s="202" t="s">
        <v>186</v>
      </c>
      <c r="G156" s="200"/>
      <c r="H156" s="200"/>
      <c r="I156" s="203"/>
      <c r="J156" s="204">
        <f>BK156</f>
        <v>0</v>
      </c>
      <c r="K156" s="200"/>
      <c r="L156" s="205"/>
      <c r="M156" s="206"/>
      <c r="N156" s="207"/>
      <c r="O156" s="207"/>
      <c r="P156" s="208">
        <f>SUM(P157:P208)</f>
        <v>0</v>
      </c>
      <c r="Q156" s="207"/>
      <c r="R156" s="208">
        <f>SUM(R157:R208)</f>
        <v>0</v>
      </c>
      <c r="S156" s="207"/>
      <c r="T156" s="209">
        <f>SUM(T157:T208)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130</v>
      </c>
      <c r="AT156" s="211" t="s">
        <v>74</v>
      </c>
      <c r="AU156" s="211" t="s">
        <v>75</v>
      </c>
      <c r="AY156" s="210" t="s">
        <v>123</v>
      </c>
      <c r="BK156" s="212">
        <f>SUM(BK157:BK208)</f>
        <v>0</v>
      </c>
    </row>
    <row r="157" s="2" customFormat="1" ht="37.8" customHeight="1">
      <c r="A157" s="35"/>
      <c r="B157" s="36"/>
      <c r="C157" s="215" t="s">
        <v>187</v>
      </c>
      <c r="D157" s="215" t="s">
        <v>125</v>
      </c>
      <c r="E157" s="216" t="s">
        <v>188</v>
      </c>
      <c r="F157" s="217" t="s">
        <v>189</v>
      </c>
      <c r="G157" s="218" t="s">
        <v>128</v>
      </c>
      <c r="H157" s="219">
        <v>86</v>
      </c>
      <c r="I157" s="220"/>
      <c r="J157" s="221">
        <f>ROUND(I157*H157,2)</f>
        <v>0</v>
      </c>
      <c r="K157" s="217" t="s">
        <v>129</v>
      </c>
      <c r="L157" s="41"/>
      <c r="M157" s="222" t="s">
        <v>1</v>
      </c>
      <c r="N157" s="223" t="s">
        <v>40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190</v>
      </c>
      <c r="AT157" s="226" t="s">
        <v>125</v>
      </c>
      <c r="AU157" s="226" t="s">
        <v>83</v>
      </c>
      <c r="AY157" s="14" t="s">
        <v>123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83</v>
      </c>
      <c r="BK157" s="227">
        <f>ROUND(I157*H157,2)</f>
        <v>0</v>
      </c>
      <c r="BL157" s="14" t="s">
        <v>190</v>
      </c>
      <c r="BM157" s="226" t="s">
        <v>191</v>
      </c>
    </row>
    <row r="158" s="2" customFormat="1">
      <c r="A158" s="35"/>
      <c r="B158" s="36"/>
      <c r="C158" s="37"/>
      <c r="D158" s="228" t="s">
        <v>132</v>
      </c>
      <c r="E158" s="37"/>
      <c r="F158" s="229" t="s">
        <v>192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132</v>
      </c>
      <c r="AU158" s="14" t="s">
        <v>83</v>
      </c>
    </row>
    <row r="159" s="2" customFormat="1">
      <c r="A159" s="35"/>
      <c r="B159" s="36"/>
      <c r="C159" s="37"/>
      <c r="D159" s="228" t="s">
        <v>133</v>
      </c>
      <c r="E159" s="37"/>
      <c r="F159" s="233" t="s">
        <v>193</v>
      </c>
      <c r="G159" s="37"/>
      <c r="H159" s="37"/>
      <c r="I159" s="230"/>
      <c r="J159" s="37"/>
      <c r="K159" s="37"/>
      <c r="L159" s="41"/>
      <c r="M159" s="231"/>
      <c r="N159" s="232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133</v>
      </c>
      <c r="AU159" s="14" t="s">
        <v>83</v>
      </c>
    </row>
    <row r="160" s="2" customFormat="1" ht="24.15" customHeight="1">
      <c r="A160" s="35"/>
      <c r="B160" s="36"/>
      <c r="C160" s="215" t="s">
        <v>194</v>
      </c>
      <c r="D160" s="215" t="s">
        <v>125</v>
      </c>
      <c r="E160" s="216" t="s">
        <v>195</v>
      </c>
      <c r="F160" s="217" t="s">
        <v>196</v>
      </c>
      <c r="G160" s="218" t="s">
        <v>197</v>
      </c>
      <c r="H160" s="219">
        <v>100</v>
      </c>
      <c r="I160" s="220"/>
      <c r="J160" s="221">
        <f>ROUND(I160*H160,2)</f>
        <v>0</v>
      </c>
      <c r="K160" s="217" t="s">
        <v>129</v>
      </c>
      <c r="L160" s="41"/>
      <c r="M160" s="222" t="s">
        <v>1</v>
      </c>
      <c r="N160" s="223" t="s">
        <v>40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190</v>
      </c>
      <c r="AT160" s="226" t="s">
        <v>125</v>
      </c>
      <c r="AU160" s="226" t="s">
        <v>83</v>
      </c>
      <c r="AY160" s="14" t="s">
        <v>123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83</v>
      </c>
      <c r="BK160" s="227">
        <f>ROUND(I160*H160,2)</f>
        <v>0</v>
      </c>
      <c r="BL160" s="14" t="s">
        <v>190</v>
      </c>
      <c r="BM160" s="226" t="s">
        <v>198</v>
      </c>
    </row>
    <row r="161" s="2" customFormat="1">
      <c r="A161" s="35"/>
      <c r="B161" s="36"/>
      <c r="C161" s="37"/>
      <c r="D161" s="228" t="s">
        <v>132</v>
      </c>
      <c r="E161" s="37"/>
      <c r="F161" s="229" t="s">
        <v>199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132</v>
      </c>
      <c r="AU161" s="14" t="s">
        <v>83</v>
      </c>
    </row>
    <row r="162" s="2" customFormat="1">
      <c r="A162" s="35"/>
      <c r="B162" s="36"/>
      <c r="C162" s="37"/>
      <c r="D162" s="228" t="s">
        <v>133</v>
      </c>
      <c r="E162" s="37"/>
      <c r="F162" s="233" t="s">
        <v>200</v>
      </c>
      <c r="G162" s="37"/>
      <c r="H162" s="37"/>
      <c r="I162" s="230"/>
      <c r="J162" s="37"/>
      <c r="K162" s="37"/>
      <c r="L162" s="41"/>
      <c r="M162" s="231"/>
      <c r="N162" s="232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133</v>
      </c>
      <c r="AU162" s="14" t="s">
        <v>83</v>
      </c>
    </row>
    <row r="163" s="2" customFormat="1" ht="24.15" customHeight="1">
      <c r="A163" s="35"/>
      <c r="B163" s="36"/>
      <c r="C163" s="215" t="s">
        <v>201</v>
      </c>
      <c r="D163" s="215" t="s">
        <v>125</v>
      </c>
      <c r="E163" s="216" t="s">
        <v>202</v>
      </c>
      <c r="F163" s="217" t="s">
        <v>203</v>
      </c>
      <c r="G163" s="218" t="s">
        <v>148</v>
      </c>
      <c r="H163" s="219">
        <v>30</v>
      </c>
      <c r="I163" s="220"/>
      <c r="J163" s="221">
        <f>ROUND(I163*H163,2)</f>
        <v>0</v>
      </c>
      <c r="K163" s="217" t="s">
        <v>129</v>
      </c>
      <c r="L163" s="41"/>
      <c r="M163" s="222" t="s">
        <v>1</v>
      </c>
      <c r="N163" s="223" t="s">
        <v>40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190</v>
      </c>
      <c r="AT163" s="226" t="s">
        <v>125</v>
      </c>
      <c r="AU163" s="226" t="s">
        <v>83</v>
      </c>
      <c r="AY163" s="14" t="s">
        <v>123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83</v>
      </c>
      <c r="BK163" s="227">
        <f>ROUND(I163*H163,2)</f>
        <v>0</v>
      </c>
      <c r="BL163" s="14" t="s">
        <v>190</v>
      </c>
      <c r="BM163" s="226" t="s">
        <v>204</v>
      </c>
    </row>
    <row r="164" s="2" customFormat="1">
      <c r="A164" s="35"/>
      <c r="B164" s="36"/>
      <c r="C164" s="37"/>
      <c r="D164" s="228" t="s">
        <v>132</v>
      </c>
      <c r="E164" s="37"/>
      <c r="F164" s="229" t="s">
        <v>205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132</v>
      </c>
      <c r="AU164" s="14" t="s">
        <v>83</v>
      </c>
    </row>
    <row r="165" s="2" customFormat="1">
      <c r="A165" s="35"/>
      <c r="B165" s="36"/>
      <c r="C165" s="37"/>
      <c r="D165" s="228" t="s">
        <v>133</v>
      </c>
      <c r="E165" s="37"/>
      <c r="F165" s="233" t="s">
        <v>206</v>
      </c>
      <c r="G165" s="37"/>
      <c r="H165" s="37"/>
      <c r="I165" s="230"/>
      <c r="J165" s="37"/>
      <c r="K165" s="37"/>
      <c r="L165" s="41"/>
      <c r="M165" s="231"/>
      <c r="N165" s="232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133</v>
      </c>
      <c r="AU165" s="14" t="s">
        <v>83</v>
      </c>
    </row>
    <row r="166" s="2" customFormat="1" ht="37.8" customHeight="1">
      <c r="A166" s="35"/>
      <c r="B166" s="36"/>
      <c r="C166" s="215" t="s">
        <v>207</v>
      </c>
      <c r="D166" s="215" t="s">
        <v>125</v>
      </c>
      <c r="E166" s="216" t="s">
        <v>208</v>
      </c>
      <c r="F166" s="217" t="s">
        <v>209</v>
      </c>
      <c r="G166" s="218" t="s">
        <v>148</v>
      </c>
      <c r="H166" s="219">
        <v>10</v>
      </c>
      <c r="I166" s="220"/>
      <c r="J166" s="221">
        <f>ROUND(I166*H166,2)</f>
        <v>0</v>
      </c>
      <c r="K166" s="217" t="s">
        <v>129</v>
      </c>
      <c r="L166" s="41"/>
      <c r="M166" s="222" t="s">
        <v>1</v>
      </c>
      <c r="N166" s="223" t="s">
        <v>40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190</v>
      </c>
      <c r="AT166" s="226" t="s">
        <v>125</v>
      </c>
      <c r="AU166" s="226" t="s">
        <v>83</v>
      </c>
      <c r="AY166" s="14" t="s">
        <v>123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83</v>
      </c>
      <c r="BK166" s="227">
        <f>ROUND(I166*H166,2)</f>
        <v>0</v>
      </c>
      <c r="BL166" s="14" t="s">
        <v>190</v>
      </c>
      <c r="BM166" s="226" t="s">
        <v>210</v>
      </c>
    </row>
    <row r="167" s="2" customFormat="1">
      <c r="A167" s="35"/>
      <c r="B167" s="36"/>
      <c r="C167" s="37"/>
      <c r="D167" s="228" t="s">
        <v>132</v>
      </c>
      <c r="E167" s="37"/>
      <c r="F167" s="229" t="s">
        <v>211</v>
      </c>
      <c r="G167" s="37"/>
      <c r="H167" s="37"/>
      <c r="I167" s="230"/>
      <c r="J167" s="37"/>
      <c r="K167" s="37"/>
      <c r="L167" s="41"/>
      <c r="M167" s="231"/>
      <c r="N167" s="232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132</v>
      </c>
      <c r="AU167" s="14" t="s">
        <v>83</v>
      </c>
    </row>
    <row r="168" s="2" customFormat="1">
      <c r="A168" s="35"/>
      <c r="B168" s="36"/>
      <c r="C168" s="37"/>
      <c r="D168" s="228" t="s">
        <v>133</v>
      </c>
      <c r="E168" s="37"/>
      <c r="F168" s="233" t="s">
        <v>212</v>
      </c>
      <c r="G168" s="37"/>
      <c r="H168" s="37"/>
      <c r="I168" s="230"/>
      <c r="J168" s="37"/>
      <c r="K168" s="37"/>
      <c r="L168" s="41"/>
      <c r="M168" s="231"/>
      <c r="N168" s="23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133</v>
      </c>
      <c r="AU168" s="14" t="s">
        <v>83</v>
      </c>
    </row>
    <row r="169" s="2" customFormat="1" ht="24.15" customHeight="1">
      <c r="A169" s="35"/>
      <c r="B169" s="36"/>
      <c r="C169" s="215" t="s">
        <v>8</v>
      </c>
      <c r="D169" s="215" t="s">
        <v>125</v>
      </c>
      <c r="E169" s="216" t="s">
        <v>213</v>
      </c>
      <c r="F169" s="217" t="s">
        <v>214</v>
      </c>
      <c r="G169" s="218" t="s">
        <v>148</v>
      </c>
      <c r="H169" s="219">
        <v>1</v>
      </c>
      <c r="I169" s="220"/>
      <c r="J169" s="221">
        <f>ROUND(I169*H169,2)</f>
        <v>0</v>
      </c>
      <c r="K169" s="217" t="s">
        <v>129</v>
      </c>
      <c r="L169" s="41"/>
      <c r="M169" s="222" t="s">
        <v>1</v>
      </c>
      <c r="N169" s="223" t="s">
        <v>40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190</v>
      </c>
      <c r="AT169" s="226" t="s">
        <v>125</v>
      </c>
      <c r="AU169" s="226" t="s">
        <v>83</v>
      </c>
      <c r="AY169" s="14" t="s">
        <v>123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83</v>
      </c>
      <c r="BK169" s="227">
        <f>ROUND(I169*H169,2)</f>
        <v>0</v>
      </c>
      <c r="BL169" s="14" t="s">
        <v>190</v>
      </c>
      <c r="BM169" s="226" t="s">
        <v>215</v>
      </c>
    </row>
    <row r="170" s="2" customFormat="1">
      <c r="A170" s="35"/>
      <c r="B170" s="36"/>
      <c r="C170" s="37"/>
      <c r="D170" s="228" t="s">
        <v>132</v>
      </c>
      <c r="E170" s="37"/>
      <c r="F170" s="229" t="s">
        <v>216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132</v>
      </c>
      <c r="AU170" s="14" t="s">
        <v>83</v>
      </c>
    </row>
    <row r="171" s="2" customFormat="1">
      <c r="A171" s="35"/>
      <c r="B171" s="36"/>
      <c r="C171" s="37"/>
      <c r="D171" s="228" t="s">
        <v>133</v>
      </c>
      <c r="E171" s="37"/>
      <c r="F171" s="233" t="s">
        <v>217</v>
      </c>
      <c r="G171" s="37"/>
      <c r="H171" s="37"/>
      <c r="I171" s="230"/>
      <c r="J171" s="37"/>
      <c r="K171" s="37"/>
      <c r="L171" s="41"/>
      <c r="M171" s="231"/>
      <c r="N171" s="232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133</v>
      </c>
      <c r="AU171" s="14" t="s">
        <v>83</v>
      </c>
    </row>
    <row r="172" s="2" customFormat="1" ht="24.15" customHeight="1">
      <c r="A172" s="35"/>
      <c r="B172" s="36"/>
      <c r="C172" s="234" t="s">
        <v>218</v>
      </c>
      <c r="D172" s="234" t="s">
        <v>135</v>
      </c>
      <c r="E172" s="235" t="s">
        <v>219</v>
      </c>
      <c r="F172" s="236" t="s">
        <v>220</v>
      </c>
      <c r="G172" s="237" t="s">
        <v>148</v>
      </c>
      <c r="H172" s="238">
        <v>2</v>
      </c>
      <c r="I172" s="239"/>
      <c r="J172" s="240">
        <f>ROUND(I172*H172,2)</f>
        <v>0</v>
      </c>
      <c r="K172" s="236" t="s">
        <v>129</v>
      </c>
      <c r="L172" s="241"/>
      <c r="M172" s="242" t="s">
        <v>1</v>
      </c>
      <c r="N172" s="243" t="s">
        <v>40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149</v>
      </c>
      <c r="AT172" s="226" t="s">
        <v>135</v>
      </c>
      <c r="AU172" s="226" t="s">
        <v>83</v>
      </c>
      <c r="AY172" s="14" t="s">
        <v>123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83</v>
      </c>
      <c r="BK172" s="227">
        <f>ROUND(I172*H172,2)</f>
        <v>0</v>
      </c>
      <c r="BL172" s="14" t="s">
        <v>149</v>
      </c>
      <c r="BM172" s="226" t="s">
        <v>221</v>
      </c>
    </row>
    <row r="173" s="2" customFormat="1">
      <c r="A173" s="35"/>
      <c r="B173" s="36"/>
      <c r="C173" s="37"/>
      <c r="D173" s="228" t="s">
        <v>132</v>
      </c>
      <c r="E173" s="37"/>
      <c r="F173" s="229" t="s">
        <v>220</v>
      </c>
      <c r="G173" s="37"/>
      <c r="H173" s="37"/>
      <c r="I173" s="230"/>
      <c r="J173" s="37"/>
      <c r="K173" s="37"/>
      <c r="L173" s="41"/>
      <c r="M173" s="231"/>
      <c r="N173" s="232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132</v>
      </c>
      <c r="AU173" s="14" t="s">
        <v>83</v>
      </c>
    </row>
    <row r="174" s="2" customFormat="1">
      <c r="A174" s="35"/>
      <c r="B174" s="36"/>
      <c r="C174" s="37"/>
      <c r="D174" s="228" t="s">
        <v>133</v>
      </c>
      <c r="E174" s="37"/>
      <c r="F174" s="233" t="s">
        <v>222</v>
      </c>
      <c r="G174" s="37"/>
      <c r="H174" s="37"/>
      <c r="I174" s="230"/>
      <c r="J174" s="37"/>
      <c r="K174" s="37"/>
      <c r="L174" s="41"/>
      <c r="M174" s="231"/>
      <c r="N174" s="232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133</v>
      </c>
      <c r="AU174" s="14" t="s">
        <v>83</v>
      </c>
    </row>
    <row r="175" s="2" customFormat="1" ht="24.15" customHeight="1">
      <c r="A175" s="35"/>
      <c r="B175" s="36"/>
      <c r="C175" s="215" t="s">
        <v>223</v>
      </c>
      <c r="D175" s="215" t="s">
        <v>125</v>
      </c>
      <c r="E175" s="216" t="s">
        <v>224</v>
      </c>
      <c r="F175" s="217" t="s">
        <v>225</v>
      </c>
      <c r="G175" s="218" t="s">
        <v>128</v>
      </c>
      <c r="H175" s="219">
        <v>40</v>
      </c>
      <c r="I175" s="220"/>
      <c r="J175" s="221">
        <f>ROUND(I175*H175,2)</f>
        <v>0</v>
      </c>
      <c r="K175" s="217" t="s">
        <v>129</v>
      </c>
      <c r="L175" s="41"/>
      <c r="M175" s="222" t="s">
        <v>1</v>
      </c>
      <c r="N175" s="223" t="s">
        <v>40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190</v>
      </c>
      <c r="AT175" s="226" t="s">
        <v>125</v>
      </c>
      <c r="AU175" s="226" t="s">
        <v>83</v>
      </c>
      <c r="AY175" s="14" t="s">
        <v>123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83</v>
      </c>
      <c r="BK175" s="227">
        <f>ROUND(I175*H175,2)</f>
        <v>0</v>
      </c>
      <c r="BL175" s="14" t="s">
        <v>190</v>
      </c>
      <c r="BM175" s="226" t="s">
        <v>226</v>
      </c>
    </row>
    <row r="176" s="2" customFormat="1">
      <c r="A176" s="35"/>
      <c r="B176" s="36"/>
      <c r="C176" s="37"/>
      <c r="D176" s="228" t="s">
        <v>132</v>
      </c>
      <c r="E176" s="37"/>
      <c r="F176" s="229" t="s">
        <v>227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132</v>
      </c>
      <c r="AU176" s="14" t="s">
        <v>83</v>
      </c>
    </row>
    <row r="177" s="2" customFormat="1">
      <c r="A177" s="35"/>
      <c r="B177" s="36"/>
      <c r="C177" s="37"/>
      <c r="D177" s="228" t="s">
        <v>133</v>
      </c>
      <c r="E177" s="37"/>
      <c r="F177" s="233" t="s">
        <v>228</v>
      </c>
      <c r="G177" s="37"/>
      <c r="H177" s="37"/>
      <c r="I177" s="230"/>
      <c r="J177" s="37"/>
      <c r="K177" s="37"/>
      <c r="L177" s="41"/>
      <c r="M177" s="231"/>
      <c r="N177" s="23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133</v>
      </c>
      <c r="AU177" s="14" t="s">
        <v>83</v>
      </c>
    </row>
    <row r="178" s="2" customFormat="1" ht="24.15" customHeight="1">
      <c r="A178" s="35"/>
      <c r="B178" s="36"/>
      <c r="C178" s="215" t="s">
        <v>229</v>
      </c>
      <c r="D178" s="215" t="s">
        <v>125</v>
      </c>
      <c r="E178" s="216" t="s">
        <v>230</v>
      </c>
      <c r="F178" s="217" t="s">
        <v>231</v>
      </c>
      <c r="G178" s="218" t="s">
        <v>128</v>
      </c>
      <c r="H178" s="219">
        <v>464</v>
      </c>
      <c r="I178" s="220"/>
      <c r="J178" s="221">
        <f>ROUND(I178*H178,2)</f>
        <v>0</v>
      </c>
      <c r="K178" s="217" t="s">
        <v>129</v>
      </c>
      <c r="L178" s="41"/>
      <c r="M178" s="222" t="s">
        <v>1</v>
      </c>
      <c r="N178" s="223" t="s">
        <v>40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190</v>
      </c>
      <c r="AT178" s="226" t="s">
        <v>125</v>
      </c>
      <c r="AU178" s="226" t="s">
        <v>83</v>
      </c>
      <c r="AY178" s="14" t="s">
        <v>123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83</v>
      </c>
      <c r="BK178" s="227">
        <f>ROUND(I178*H178,2)</f>
        <v>0</v>
      </c>
      <c r="BL178" s="14" t="s">
        <v>190</v>
      </c>
      <c r="BM178" s="226" t="s">
        <v>232</v>
      </c>
    </row>
    <row r="179" s="2" customFormat="1">
      <c r="A179" s="35"/>
      <c r="B179" s="36"/>
      <c r="C179" s="37"/>
      <c r="D179" s="228" t="s">
        <v>132</v>
      </c>
      <c r="E179" s="37"/>
      <c r="F179" s="229" t="s">
        <v>233</v>
      </c>
      <c r="G179" s="37"/>
      <c r="H179" s="37"/>
      <c r="I179" s="230"/>
      <c r="J179" s="37"/>
      <c r="K179" s="37"/>
      <c r="L179" s="41"/>
      <c r="M179" s="231"/>
      <c r="N179" s="232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132</v>
      </c>
      <c r="AU179" s="14" t="s">
        <v>83</v>
      </c>
    </row>
    <row r="180" s="2" customFormat="1">
      <c r="A180" s="35"/>
      <c r="B180" s="36"/>
      <c r="C180" s="37"/>
      <c r="D180" s="228" t="s">
        <v>133</v>
      </c>
      <c r="E180" s="37"/>
      <c r="F180" s="233" t="s">
        <v>234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133</v>
      </c>
      <c r="AU180" s="14" t="s">
        <v>83</v>
      </c>
    </row>
    <row r="181" s="2" customFormat="1" ht="24.15" customHeight="1">
      <c r="A181" s="35"/>
      <c r="B181" s="36"/>
      <c r="C181" s="234" t="s">
        <v>235</v>
      </c>
      <c r="D181" s="234" t="s">
        <v>135</v>
      </c>
      <c r="E181" s="235" t="s">
        <v>236</v>
      </c>
      <c r="F181" s="236" t="s">
        <v>237</v>
      </c>
      <c r="G181" s="237" t="s">
        <v>148</v>
      </c>
      <c r="H181" s="238">
        <v>90</v>
      </c>
      <c r="I181" s="239"/>
      <c r="J181" s="240">
        <f>ROUND(I181*H181,2)</f>
        <v>0</v>
      </c>
      <c r="K181" s="236" t="s">
        <v>129</v>
      </c>
      <c r="L181" s="241"/>
      <c r="M181" s="242" t="s">
        <v>1</v>
      </c>
      <c r="N181" s="243" t="s">
        <v>40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149</v>
      </c>
      <c r="AT181" s="226" t="s">
        <v>135</v>
      </c>
      <c r="AU181" s="226" t="s">
        <v>83</v>
      </c>
      <c r="AY181" s="14" t="s">
        <v>123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83</v>
      </c>
      <c r="BK181" s="227">
        <f>ROUND(I181*H181,2)</f>
        <v>0</v>
      </c>
      <c r="BL181" s="14" t="s">
        <v>149</v>
      </c>
      <c r="BM181" s="226" t="s">
        <v>238</v>
      </c>
    </row>
    <row r="182" s="2" customFormat="1">
      <c r="A182" s="35"/>
      <c r="B182" s="36"/>
      <c r="C182" s="37"/>
      <c r="D182" s="228" t="s">
        <v>132</v>
      </c>
      <c r="E182" s="37"/>
      <c r="F182" s="229" t="s">
        <v>237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132</v>
      </c>
      <c r="AU182" s="14" t="s">
        <v>83</v>
      </c>
    </row>
    <row r="183" s="2" customFormat="1">
      <c r="A183" s="35"/>
      <c r="B183" s="36"/>
      <c r="C183" s="37"/>
      <c r="D183" s="228" t="s">
        <v>133</v>
      </c>
      <c r="E183" s="37"/>
      <c r="F183" s="233" t="s">
        <v>239</v>
      </c>
      <c r="G183" s="37"/>
      <c r="H183" s="37"/>
      <c r="I183" s="230"/>
      <c r="J183" s="37"/>
      <c r="K183" s="37"/>
      <c r="L183" s="41"/>
      <c r="M183" s="231"/>
      <c r="N183" s="232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133</v>
      </c>
      <c r="AU183" s="14" t="s">
        <v>83</v>
      </c>
    </row>
    <row r="184" s="2" customFormat="1" ht="24.15" customHeight="1">
      <c r="A184" s="35"/>
      <c r="B184" s="36"/>
      <c r="C184" s="215" t="s">
        <v>240</v>
      </c>
      <c r="D184" s="215" t="s">
        <v>125</v>
      </c>
      <c r="E184" s="216" t="s">
        <v>241</v>
      </c>
      <c r="F184" s="217" t="s">
        <v>242</v>
      </c>
      <c r="G184" s="218" t="s">
        <v>148</v>
      </c>
      <c r="H184" s="219">
        <v>1</v>
      </c>
      <c r="I184" s="220"/>
      <c r="J184" s="221">
        <f>ROUND(I184*H184,2)</f>
        <v>0</v>
      </c>
      <c r="K184" s="217" t="s">
        <v>129</v>
      </c>
      <c r="L184" s="41"/>
      <c r="M184" s="222" t="s">
        <v>1</v>
      </c>
      <c r="N184" s="223" t="s">
        <v>40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190</v>
      </c>
      <c r="AT184" s="226" t="s">
        <v>125</v>
      </c>
      <c r="AU184" s="226" t="s">
        <v>83</v>
      </c>
      <c r="AY184" s="14" t="s">
        <v>123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83</v>
      </c>
      <c r="BK184" s="227">
        <f>ROUND(I184*H184,2)</f>
        <v>0</v>
      </c>
      <c r="BL184" s="14" t="s">
        <v>190</v>
      </c>
      <c r="BM184" s="226" t="s">
        <v>243</v>
      </c>
    </row>
    <row r="185" s="2" customFormat="1">
      <c r="A185" s="35"/>
      <c r="B185" s="36"/>
      <c r="C185" s="37"/>
      <c r="D185" s="228" t="s">
        <v>132</v>
      </c>
      <c r="E185" s="37"/>
      <c r="F185" s="229" t="s">
        <v>242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132</v>
      </c>
      <c r="AU185" s="14" t="s">
        <v>83</v>
      </c>
    </row>
    <row r="186" s="2" customFormat="1">
      <c r="A186" s="35"/>
      <c r="B186" s="36"/>
      <c r="C186" s="37"/>
      <c r="D186" s="228" t="s">
        <v>133</v>
      </c>
      <c r="E186" s="37"/>
      <c r="F186" s="233" t="s">
        <v>244</v>
      </c>
      <c r="G186" s="37"/>
      <c r="H186" s="37"/>
      <c r="I186" s="230"/>
      <c r="J186" s="37"/>
      <c r="K186" s="37"/>
      <c r="L186" s="41"/>
      <c r="M186" s="231"/>
      <c r="N186" s="232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133</v>
      </c>
      <c r="AU186" s="14" t="s">
        <v>83</v>
      </c>
    </row>
    <row r="187" s="2" customFormat="1" ht="24.15" customHeight="1">
      <c r="A187" s="35"/>
      <c r="B187" s="36"/>
      <c r="C187" s="215" t="s">
        <v>7</v>
      </c>
      <c r="D187" s="215" t="s">
        <v>125</v>
      </c>
      <c r="E187" s="216" t="s">
        <v>245</v>
      </c>
      <c r="F187" s="217" t="s">
        <v>246</v>
      </c>
      <c r="G187" s="218" t="s">
        <v>148</v>
      </c>
      <c r="H187" s="219">
        <v>4</v>
      </c>
      <c r="I187" s="220"/>
      <c r="J187" s="221">
        <f>ROUND(I187*H187,2)</f>
        <v>0</v>
      </c>
      <c r="K187" s="217" t="s">
        <v>129</v>
      </c>
      <c r="L187" s="41"/>
      <c r="M187" s="222" t="s">
        <v>1</v>
      </c>
      <c r="N187" s="223" t="s">
        <v>40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190</v>
      </c>
      <c r="AT187" s="226" t="s">
        <v>125</v>
      </c>
      <c r="AU187" s="226" t="s">
        <v>83</v>
      </c>
      <c r="AY187" s="14" t="s">
        <v>123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83</v>
      </c>
      <c r="BK187" s="227">
        <f>ROUND(I187*H187,2)</f>
        <v>0</v>
      </c>
      <c r="BL187" s="14" t="s">
        <v>190</v>
      </c>
      <c r="BM187" s="226" t="s">
        <v>247</v>
      </c>
    </row>
    <row r="188" s="2" customFormat="1">
      <c r="A188" s="35"/>
      <c r="B188" s="36"/>
      <c r="C188" s="37"/>
      <c r="D188" s="228" t="s">
        <v>132</v>
      </c>
      <c r="E188" s="37"/>
      <c r="F188" s="229" t="s">
        <v>248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132</v>
      </c>
      <c r="AU188" s="14" t="s">
        <v>83</v>
      </c>
    </row>
    <row r="189" s="2" customFormat="1">
      <c r="A189" s="35"/>
      <c r="B189" s="36"/>
      <c r="C189" s="37"/>
      <c r="D189" s="228" t="s">
        <v>133</v>
      </c>
      <c r="E189" s="37"/>
      <c r="F189" s="233" t="s">
        <v>249</v>
      </c>
      <c r="G189" s="37"/>
      <c r="H189" s="37"/>
      <c r="I189" s="230"/>
      <c r="J189" s="37"/>
      <c r="K189" s="37"/>
      <c r="L189" s="41"/>
      <c r="M189" s="231"/>
      <c r="N189" s="232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133</v>
      </c>
      <c r="AU189" s="14" t="s">
        <v>83</v>
      </c>
    </row>
    <row r="190" s="2" customFormat="1" ht="24.15" customHeight="1">
      <c r="A190" s="35"/>
      <c r="B190" s="36"/>
      <c r="C190" s="215" t="s">
        <v>250</v>
      </c>
      <c r="D190" s="215" t="s">
        <v>125</v>
      </c>
      <c r="E190" s="216" t="s">
        <v>251</v>
      </c>
      <c r="F190" s="217" t="s">
        <v>252</v>
      </c>
      <c r="G190" s="218" t="s">
        <v>148</v>
      </c>
      <c r="H190" s="219">
        <v>1</v>
      </c>
      <c r="I190" s="220"/>
      <c r="J190" s="221">
        <f>ROUND(I190*H190,2)</f>
        <v>0</v>
      </c>
      <c r="K190" s="217" t="s">
        <v>129</v>
      </c>
      <c r="L190" s="41"/>
      <c r="M190" s="222" t="s">
        <v>1</v>
      </c>
      <c r="N190" s="223" t="s">
        <v>40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190</v>
      </c>
      <c r="AT190" s="226" t="s">
        <v>125</v>
      </c>
      <c r="AU190" s="226" t="s">
        <v>83</v>
      </c>
      <c r="AY190" s="14" t="s">
        <v>123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83</v>
      </c>
      <c r="BK190" s="227">
        <f>ROUND(I190*H190,2)</f>
        <v>0</v>
      </c>
      <c r="BL190" s="14" t="s">
        <v>190</v>
      </c>
      <c r="BM190" s="226" t="s">
        <v>253</v>
      </c>
    </row>
    <row r="191" s="2" customFormat="1">
      <c r="A191" s="35"/>
      <c r="B191" s="36"/>
      <c r="C191" s="37"/>
      <c r="D191" s="228" t="s">
        <v>132</v>
      </c>
      <c r="E191" s="37"/>
      <c r="F191" s="229" t="s">
        <v>254</v>
      </c>
      <c r="G191" s="37"/>
      <c r="H191" s="37"/>
      <c r="I191" s="230"/>
      <c r="J191" s="37"/>
      <c r="K191" s="37"/>
      <c r="L191" s="41"/>
      <c r="M191" s="231"/>
      <c r="N191" s="232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132</v>
      </c>
      <c r="AU191" s="14" t="s">
        <v>83</v>
      </c>
    </row>
    <row r="192" s="2" customFormat="1">
      <c r="A192" s="35"/>
      <c r="B192" s="36"/>
      <c r="C192" s="37"/>
      <c r="D192" s="228" t="s">
        <v>133</v>
      </c>
      <c r="E192" s="37"/>
      <c r="F192" s="233" t="s">
        <v>255</v>
      </c>
      <c r="G192" s="37"/>
      <c r="H192" s="37"/>
      <c r="I192" s="230"/>
      <c r="J192" s="37"/>
      <c r="K192" s="37"/>
      <c r="L192" s="41"/>
      <c r="M192" s="231"/>
      <c r="N192" s="232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133</v>
      </c>
      <c r="AU192" s="14" t="s">
        <v>83</v>
      </c>
    </row>
    <row r="193" s="2" customFormat="1" ht="24.15" customHeight="1">
      <c r="A193" s="35"/>
      <c r="B193" s="36"/>
      <c r="C193" s="215" t="s">
        <v>256</v>
      </c>
      <c r="D193" s="215" t="s">
        <v>125</v>
      </c>
      <c r="E193" s="216" t="s">
        <v>257</v>
      </c>
      <c r="F193" s="217" t="s">
        <v>258</v>
      </c>
      <c r="G193" s="218" t="s">
        <v>148</v>
      </c>
      <c r="H193" s="219">
        <v>3</v>
      </c>
      <c r="I193" s="220"/>
      <c r="J193" s="221">
        <f>ROUND(I193*H193,2)</f>
        <v>0</v>
      </c>
      <c r="K193" s="217" t="s">
        <v>129</v>
      </c>
      <c r="L193" s="41"/>
      <c r="M193" s="222" t="s">
        <v>1</v>
      </c>
      <c r="N193" s="223" t="s">
        <v>40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190</v>
      </c>
      <c r="AT193" s="226" t="s">
        <v>125</v>
      </c>
      <c r="AU193" s="226" t="s">
        <v>83</v>
      </c>
      <c r="AY193" s="14" t="s">
        <v>123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83</v>
      </c>
      <c r="BK193" s="227">
        <f>ROUND(I193*H193,2)</f>
        <v>0</v>
      </c>
      <c r="BL193" s="14" t="s">
        <v>190</v>
      </c>
      <c r="BM193" s="226" t="s">
        <v>259</v>
      </c>
    </row>
    <row r="194" s="2" customFormat="1">
      <c r="A194" s="35"/>
      <c r="B194" s="36"/>
      <c r="C194" s="37"/>
      <c r="D194" s="228" t="s">
        <v>132</v>
      </c>
      <c r="E194" s="37"/>
      <c r="F194" s="229" t="s">
        <v>258</v>
      </c>
      <c r="G194" s="37"/>
      <c r="H194" s="37"/>
      <c r="I194" s="230"/>
      <c r="J194" s="37"/>
      <c r="K194" s="37"/>
      <c r="L194" s="41"/>
      <c r="M194" s="231"/>
      <c r="N194" s="232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132</v>
      </c>
      <c r="AU194" s="14" t="s">
        <v>83</v>
      </c>
    </row>
    <row r="195" s="2" customFormat="1" ht="24.15" customHeight="1">
      <c r="A195" s="35"/>
      <c r="B195" s="36"/>
      <c r="C195" s="215" t="s">
        <v>260</v>
      </c>
      <c r="D195" s="215" t="s">
        <v>125</v>
      </c>
      <c r="E195" s="216" t="s">
        <v>261</v>
      </c>
      <c r="F195" s="217" t="s">
        <v>262</v>
      </c>
      <c r="G195" s="218" t="s">
        <v>263</v>
      </c>
      <c r="H195" s="219">
        <v>8</v>
      </c>
      <c r="I195" s="220"/>
      <c r="J195" s="221">
        <f>ROUND(I195*H195,2)</f>
        <v>0</v>
      </c>
      <c r="K195" s="217" t="s">
        <v>129</v>
      </c>
      <c r="L195" s="41"/>
      <c r="M195" s="222" t="s">
        <v>1</v>
      </c>
      <c r="N195" s="223" t="s">
        <v>40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190</v>
      </c>
      <c r="AT195" s="226" t="s">
        <v>125</v>
      </c>
      <c r="AU195" s="226" t="s">
        <v>83</v>
      </c>
      <c r="AY195" s="14" t="s">
        <v>123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83</v>
      </c>
      <c r="BK195" s="227">
        <f>ROUND(I195*H195,2)</f>
        <v>0</v>
      </c>
      <c r="BL195" s="14" t="s">
        <v>190</v>
      </c>
      <c r="BM195" s="226" t="s">
        <v>264</v>
      </c>
    </row>
    <row r="196" s="2" customFormat="1">
      <c r="A196" s="35"/>
      <c r="B196" s="36"/>
      <c r="C196" s="37"/>
      <c r="D196" s="228" t="s">
        <v>132</v>
      </c>
      <c r="E196" s="37"/>
      <c r="F196" s="229" t="s">
        <v>265</v>
      </c>
      <c r="G196" s="37"/>
      <c r="H196" s="37"/>
      <c r="I196" s="230"/>
      <c r="J196" s="37"/>
      <c r="K196" s="37"/>
      <c r="L196" s="41"/>
      <c r="M196" s="231"/>
      <c r="N196" s="232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132</v>
      </c>
      <c r="AU196" s="14" t="s">
        <v>83</v>
      </c>
    </row>
    <row r="197" s="2" customFormat="1">
      <c r="A197" s="35"/>
      <c r="B197" s="36"/>
      <c r="C197" s="37"/>
      <c r="D197" s="228" t="s">
        <v>133</v>
      </c>
      <c r="E197" s="37"/>
      <c r="F197" s="233" t="s">
        <v>266</v>
      </c>
      <c r="G197" s="37"/>
      <c r="H197" s="37"/>
      <c r="I197" s="230"/>
      <c r="J197" s="37"/>
      <c r="K197" s="37"/>
      <c r="L197" s="41"/>
      <c r="M197" s="231"/>
      <c r="N197" s="232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133</v>
      </c>
      <c r="AU197" s="14" t="s">
        <v>83</v>
      </c>
    </row>
    <row r="198" s="2" customFormat="1" ht="24.15" customHeight="1">
      <c r="A198" s="35"/>
      <c r="B198" s="36"/>
      <c r="C198" s="215" t="s">
        <v>267</v>
      </c>
      <c r="D198" s="215" t="s">
        <v>125</v>
      </c>
      <c r="E198" s="216" t="s">
        <v>268</v>
      </c>
      <c r="F198" s="217" t="s">
        <v>269</v>
      </c>
      <c r="G198" s="218" t="s">
        <v>263</v>
      </c>
      <c r="H198" s="219">
        <v>12</v>
      </c>
      <c r="I198" s="220"/>
      <c r="J198" s="221">
        <f>ROUND(I198*H198,2)</f>
        <v>0</v>
      </c>
      <c r="K198" s="217" t="s">
        <v>129</v>
      </c>
      <c r="L198" s="41"/>
      <c r="M198" s="222" t="s">
        <v>1</v>
      </c>
      <c r="N198" s="223" t="s">
        <v>40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190</v>
      </c>
      <c r="AT198" s="226" t="s">
        <v>125</v>
      </c>
      <c r="AU198" s="226" t="s">
        <v>83</v>
      </c>
      <c r="AY198" s="14" t="s">
        <v>123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83</v>
      </c>
      <c r="BK198" s="227">
        <f>ROUND(I198*H198,2)</f>
        <v>0</v>
      </c>
      <c r="BL198" s="14" t="s">
        <v>190</v>
      </c>
      <c r="BM198" s="226" t="s">
        <v>270</v>
      </c>
    </row>
    <row r="199" s="2" customFormat="1">
      <c r="A199" s="35"/>
      <c r="B199" s="36"/>
      <c r="C199" s="37"/>
      <c r="D199" s="228" t="s">
        <v>132</v>
      </c>
      <c r="E199" s="37"/>
      <c r="F199" s="229" t="s">
        <v>271</v>
      </c>
      <c r="G199" s="37"/>
      <c r="H199" s="37"/>
      <c r="I199" s="230"/>
      <c r="J199" s="37"/>
      <c r="K199" s="37"/>
      <c r="L199" s="41"/>
      <c r="M199" s="231"/>
      <c r="N199" s="232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132</v>
      </c>
      <c r="AU199" s="14" t="s">
        <v>83</v>
      </c>
    </row>
    <row r="200" s="2" customFormat="1" ht="24.15" customHeight="1">
      <c r="A200" s="35"/>
      <c r="B200" s="36"/>
      <c r="C200" s="215" t="s">
        <v>272</v>
      </c>
      <c r="D200" s="215" t="s">
        <v>125</v>
      </c>
      <c r="E200" s="216" t="s">
        <v>273</v>
      </c>
      <c r="F200" s="217" t="s">
        <v>274</v>
      </c>
      <c r="G200" s="218" t="s">
        <v>148</v>
      </c>
      <c r="H200" s="219">
        <v>7</v>
      </c>
      <c r="I200" s="220"/>
      <c r="J200" s="221">
        <f>ROUND(I200*H200,2)</f>
        <v>0</v>
      </c>
      <c r="K200" s="217" t="s">
        <v>129</v>
      </c>
      <c r="L200" s="41"/>
      <c r="M200" s="222" t="s">
        <v>1</v>
      </c>
      <c r="N200" s="223" t="s">
        <v>40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190</v>
      </c>
      <c r="AT200" s="226" t="s">
        <v>125</v>
      </c>
      <c r="AU200" s="226" t="s">
        <v>83</v>
      </c>
      <c r="AY200" s="14" t="s">
        <v>123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83</v>
      </c>
      <c r="BK200" s="227">
        <f>ROUND(I200*H200,2)</f>
        <v>0</v>
      </c>
      <c r="BL200" s="14" t="s">
        <v>190</v>
      </c>
      <c r="BM200" s="226" t="s">
        <v>275</v>
      </c>
    </row>
    <row r="201" s="2" customFormat="1">
      <c r="A201" s="35"/>
      <c r="B201" s="36"/>
      <c r="C201" s="37"/>
      <c r="D201" s="228" t="s">
        <v>132</v>
      </c>
      <c r="E201" s="37"/>
      <c r="F201" s="229" t="s">
        <v>276</v>
      </c>
      <c r="G201" s="37"/>
      <c r="H201" s="37"/>
      <c r="I201" s="230"/>
      <c r="J201" s="37"/>
      <c r="K201" s="37"/>
      <c r="L201" s="41"/>
      <c r="M201" s="231"/>
      <c r="N201" s="232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132</v>
      </c>
      <c r="AU201" s="14" t="s">
        <v>83</v>
      </c>
    </row>
    <row r="202" s="2" customFormat="1">
      <c r="A202" s="35"/>
      <c r="B202" s="36"/>
      <c r="C202" s="37"/>
      <c r="D202" s="228" t="s">
        <v>133</v>
      </c>
      <c r="E202" s="37"/>
      <c r="F202" s="233" t="s">
        <v>277</v>
      </c>
      <c r="G202" s="37"/>
      <c r="H202" s="37"/>
      <c r="I202" s="230"/>
      <c r="J202" s="37"/>
      <c r="K202" s="37"/>
      <c r="L202" s="41"/>
      <c r="M202" s="231"/>
      <c r="N202" s="232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133</v>
      </c>
      <c r="AU202" s="14" t="s">
        <v>83</v>
      </c>
    </row>
    <row r="203" s="2" customFormat="1" ht="24.15" customHeight="1">
      <c r="A203" s="35"/>
      <c r="B203" s="36"/>
      <c r="C203" s="234" t="s">
        <v>278</v>
      </c>
      <c r="D203" s="234" t="s">
        <v>135</v>
      </c>
      <c r="E203" s="235" t="s">
        <v>279</v>
      </c>
      <c r="F203" s="236" t="s">
        <v>280</v>
      </c>
      <c r="G203" s="237" t="s">
        <v>128</v>
      </c>
      <c r="H203" s="238">
        <v>20</v>
      </c>
      <c r="I203" s="239"/>
      <c r="J203" s="240">
        <f>ROUND(I203*H203,2)</f>
        <v>0</v>
      </c>
      <c r="K203" s="236" t="s">
        <v>129</v>
      </c>
      <c r="L203" s="241"/>
      <c r="M203" s="242" t="s">
        <v>1</v>
      </c>
      <c r="N203" s="243" t="s">
        <v>40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149</v>
      </c>
      <c r="AT203" s="226" t="s">
        <v>135</v>
      </c>
      <c r="AU203" s="226" t="s">
        <v>83</v>
      </c>
      <c r="AY203" s="14" t="s">
        <v>123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83</v>
      </c>
      <c r="BK203" s="227">
        <f>ROUND(I203*H203,2)</f>
        <v>0</v>
      </c>
      <c r="BL203" s="14" t="s">
        <v>149</v>
      </c>
      <c r="BM203" s="226" t="s">
        <v>281</v>
      </c>
    </row>
    <row r="204" s="2" customFormat="1">
      <c r="A204" s="35"/>
      <c r="B204" s="36"/>
      <c r="C204" s="37"/>
      <c r="D204" s="228" t="s">
        <v>132</v>
      </c>
      <c r="E204" s="37"/>
      <c r="F204" s="229" t="s">
        <v>280</v>
      </c>
      <c r="G204" s="37"/>
      <c r="H204" s="37"/>
      <c r="I204" s="230"/>
      <c r="J204" s="37"/>
      <c r="K204" s="37"/>
      <c r="L204" s="41"/>
      <c r="M204" s="231"/>
      <c r="N204" s="232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132</v>
      </c>
      <c r="AU204" s="14" t="s">
        <v>83</v>
      </c>
    </row>
    <row r="205" s="2" customFormat="1">
      <c r="A205" s="35"/>
      <c r="B205" s="36"/>
      <c r="C205" s="37"/>
      <c r="D205" s="228" t="s">
        <v>133</v>
      </c>
      <c r="E205" s="37"/>
      <c r="F205" s="233" t="s">
        <v>282</v>
      </c>
      <c r="G205" s="37"/>
      <c r="H205" s="37"/>
      <c r="I205" s="230"/>
      <c r="J205" s="37"/>
      <c r="K205" s="37"/>
      <c r="L205" s="41"/>
      <c r="M205" s="231"/>
      <c r="N205" s="23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133</v>
      </c>
      <c r="AU205" s="14" t="s">
        <v>83</v>
      </c>
    </row>
    <row r="206" s="2" customFormat="1" ht="24.15" customHeight="1">
      <c r="A206" s="35"/>
      <c r="B206" s="36"/>
      <c r="C206" s="234" t="s">
        <v>283</v>
      </c>
      <c r="D206" s="234" t="s">
        <v>135</v>
      </c>
      <c r="E206" s="235" t="s">
        <v>284</v>
      </c>
      <c r="F206" s="236" t="s">
        <v>285</v>
      </c>
      <c r="G206" s="237" t="s">
        <v>128</v>
      </c>
      <c r="H206" s="238">
        <v>464</v>
      </c>
      <c r="I206" s="239"/>
      <c r="J206" s="240">
        <f>ROUND(I206*H206,2)</f>
        <v>0</v>
      </c>
      <c r="K206" s="236" t="s">
        <v>129</v>
      </c>
      <c r="L206" s="241"/>
      <c r="M206" s="242" t="s">
        <v>1</v>
      </c>
      <c r="N206" s="243" t="s">
        <v>40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149</v>
      </c>
      <c r="AT206" s="226" t="s">
        <v>135</v>
      </c>
      <c r="AU206" s="226" t="s">
        <v>83</v>
      </c>
      <c r="AY206" s="14" t="s">
        <v>123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83</v>
      </c>
      <c r="BK206" s="227">
        <f>ROUND(I206*H206,2)</f>
        <v>0</v>
      </c>
      <c r="BL206" s="14" t="s">
        <v>149</v>
      </c>
      <c r="BM206" s="226" t="s">
        <v>286</v>
      </c>
    </row>
    <row r="207" s="2" customFormat="1">
      <c r="A207" s="35"/>
      <c r="B207" s="36"/>
      <c r="C207" s="37"/>
      <c r="D207" s="228" t="s">
        <v>132</v>
      </c>
      <c r="E207" s="37"/>
      <c r="F207" s="229" t="s">
        <v>285</v>
      </c>
      <c r="G207" s="37"/>
      <c r="H207" s="37"/>
      <c r="I207" s="230"/>
      <c r="J207" s="37"/>
      <c r="K207" s="37"/>
      <c r="L207" s="41"/>
      <c r="M207" s="231"/>
      <c r="N207" s="232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132</v>
      </c>
      <c r="AU207" s="14" t="s">
        <v>83</v>
      </c>
    </row>
    <row r="208" s="2" customFormat="1">
      <c r="A208" s="35"/>
      <c r="B208" s="36"/>
      <c r="C208" s="37"/>
      <c r="D208" s="228" t="s">
        <v>133</v>
      </c>
      <c r="E208" s="37"/>
      <c r="F208" s="233" t="s">
        <v>287</v>
      </c>
      <c r="G208" s="37"/>
      <c r="H208" s="37"/>
      <c r="I208" s="230"/>
      <c r="J208" s="37"/>
      <c r="K208" s="37"/>
      <c r="L208" s="41"/>
      <c r="M208" s="244"/>
      <c r="N208" s="245"/>
      <c r="O208" s="246"/>
      <c r="P208" s="246"/>
      <c r="Q208" s="246"/>
      <c r="R208" s="246"/>
      <c r="S208" s="246"/>
      <c r="T208" s="247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133</v>
      </c>
      <c r="AU208" s="14" t="s">
        <v>83</v>
      </c>
    </row>
    <row r="209" s="2" customFormat="1" ht="6.96" customHeight="1">
      <c r="A209" s="35"/>
      <c r="B209" s="63"/>
      <c r="C209" s="64"/>
      <c r="D209" s="64"/>
      <c r="E209" s="64"/>
      <c r="F209" s="64"/>
      <c r="G209" s="64"/>
      <c r="H209" s="64"/>
      <c r="I209" s="64"/>
      <c r="J209" s="64"/>
      <c r="K209" s="64"/>
      <c r="L209" s="41"/>
      <c r="M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</row>
  </sheetData>
  <sheetProtection sheet="1" autoFilter="0" formatColumns="0" formatRows="0" objects="1" scenarios="1" spinCount="100000" saltValue="IsAerhH7YGDpQPO2pTfSLw3mxUCVHl0KbttIB0I0eKDpQaEHuEuREJdQpAHVpnay75GBlMJ/SeVqJdNR34X/sg==" hashValue="uyXe0mGyIqVDmlmmGGziPymJrbL4De0X6DGSVj5lF0ouN6c88Wn3s7vRhqOLlmmmnft/pdoXgxDJmKoKypdnJg==" algorithmName="SHA-512" password="CC35"/>
  <autoFilter ref="C120:K20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 xml:space="preserve"> Oprava napájecího kabelu pro ON Hradec Králové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13. 7. 2020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27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31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ROUND((SUM(BE125:BE220)),  2)</f>
        <v>0</v>
      </c>
      <c r="G33" s="35"/>
      <c r="H33" s="35"/>
      <c r="I33" s="152">
        <v>0.20999999999999999</v>
      </c>
      <c r="J33" s="151">
        <f>ROUND(((SUM(BE125:BE220))*I33),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ROUND((SUM(BF125:BF220)),  2)</f>
        <v>0</v>
      </c>
      <c r="G34" s="35"/>
      <c r="H34" s="35"/>
      <c r="I34" s="152">
        <v>0.14999999999999999</v>
      </c>
      <c r="J34" s="151">
        <f>ROUND(((SUM(BF125:BF220))*I34),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ROUND((SUM(BG125:BG220)),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ROUND((SUM(BH125:BH220)),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ROUND((SUM(BI125:BI220)),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 Oprava napájecího kabelu pro ON Hradec Králové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R02 - Stavební část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Hradec Králové</v>
      </c>
      <c r="G89" s="37"/>
      <c r="H89" s="37"/>
      <c r="I89" s="29" t="s">
        <v>22</v>
      </c>
      <c r="J89" s="76" t="str">
        <f>IF(J12="","",J12)</f>
        <v>13. 7. 2020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s.o. OŘ Hradec Králové</v>
      </c>
      <c r="G91" s="37"/>
      <c r="H91" s="37"/>
      <c r="I91" s="29" t="s">
        <v>30</v>
      </c>
      <c r="J91" s="33" t="str">
        <f>E21</f>
        <v>Josef Kadeřávek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Josef Kadeřávek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103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289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105</v>
      </c>
      <c r="E99" s="179"/>
      <c r="F99" s="179"/>
      <c r="G99" s="179"/>
      <c r="H99" s="179"/>
      <c r="I99" s="179"/>
      <c r="J99" s="180">
        <f>J134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106</v>
      </c>
      <c r="E100" s="185"/>
      <c r="F100" s="185"/>
      <c r="G100" s="185"/>
      <c r="H100" s="185"/>
      <c r="I100" s="185"/>
      <c r="J100" s="186">
        <f>J135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290</v>
      </c>
      <c r="E101" s="185"/>
      <c r="F101" s="185"/>
      <c r="G101" s="185"/>
      <c r="H101" s="185"/>
      <c r="I101" s="185"/>
      <c r="J101" s="186">
        <f>J139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6"/>
      <c r="C102" s="177"/>
      <c r="D102" s="178" t="s">
        <v>291</v>
      </c>
      <c r="E102" s="179"/>
      <c r="F102" s="179"/>
      <c r="G102" s="179"/>
      <c r="H102" s="179"/>
      <c r="I102" s="179"/>
      <c r="J102" s="180">
        <f>J146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2"/>
      <c r="C103" s="183"/>
      <c r="D103" s="184" t="s">
        <v>292</v>
      </c>
      <c r="E103" s="185"/>
      <c r="F103" s="185"/>
      <c r="G103" s="185"/>
      <c r="H103" s="185"/>
      <c r="I103" s="185"/>
      <c r="J103" s="186">
        <f>J147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293</v>
      </c>
      <c r="E104" s="179"/>
      <c r="F104" s="179"/>
      <c r="G104" s="179"/>
      <c r="H104" s="179"/>
      <c r="I104" s="179"/>
      <c r="J104" s="180">
        <f>J202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6"/>
      <c r="C105" s="177"/>
      <c r="D105" s="178" t="s">
        <v>107</v>
      </c>
      <c r="E105" s="179"/>
      <c r="F105" s="179"/>
      <c r="G105" s="179"/>
      <c r="H105" s="179"/>
      <c r="I105" s="179"/>
      <c r="J105" s="180">
        <f>J209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108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 xml:space="preserve"> Oprava napájecího kabelu pro ON Hradec Králové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R02 - Stavební část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Hradec Králové</v>
      </c>
      <c r="G119" s="37"/>
      <c r="H119" s="37"/>
      <c r="I119" s="29" t="s">
        <v>22</v>
      </c>
      <c r="J119" s="76" t="str">
        <f>IF(J12="","",J12)</f>
        <v>13. 7. 2020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Správa železnic, s.o. OŘ Hradec Králové</v>
      </c>
      <c r="G121" s="37"/>
      <c r="H121" s="37"/>
      <c r="I121" s="29" t="s">
        <v>30</v>
      </c>
      <c r="J121" s="33" t="str">
        <f>E21</f>
        <v>Josef Kadeřávek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33</v>
      </c>
      <c r="J122" s="33" t="str">
        <f>E24</f>
        <v>Josef Kadeřávek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109</v>
      </c>
      <c r="D124" s="191" t="s">
        <v>60</v>
      </c>
      <c r="E124" s="191" t="s">
        <v>56</v>
      </c>
      <c r="F124" s="191" t="s">
        <v>57</v>
      </c>
      <c r="G124" s="191" t="s">
        <v>110</v>
      </c>
      <c r="H124" s="191" t="s">
        <v>111</v>
      </c>
      <c r="I124" s="191" t="s">
        <v>112</v>
      </c>
      <c r="J124" s="191" t="s">
        <v>100</v>
      </c>
      <c r="K124" s="192" t="s">
        <v>113</v>
      </c>
      <c r="L124" s="193"/>
      <c r="M124" s="97" t="s">
        <v>1</v>
      </c>
      <c r="N124" s="98" t="s">
        <v>39</v>
      </c>
      <c r="O124" s="98" t="s">
        <v>114</v>
      </c>
      <c r="P124" s="98" t="s">
        <v>115</v>
      </c>
      <c r="Q124" s="98" t="s">
        <v>116</v>
      </c>
      <c r="R124" s="98" t="s">
        <v>117</v>
      </c>
      <c r="S124" s="98" t="s">
        <v>118</v>
      </c>
      <c r="T124" s="99" t="s">
        <v>119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120</v>
      </c>
      <c r="D125" s="37"/>
      <c r="E125" s="37"/>
      <c r="F125" s="37"/>
      <c r="G125" s="37"/>
      <c r="H125" s="37"/>
      <c r="I125" s="37"/>
      <c r="J125" s="194">
        <f>BK125</f>
        <v>0</v>
      </c>
      <c r="K125" s="37"/>
      <c r="L125" s="41"/>
      <c r="M125" s="100"/>
      <c r="N125" s="195"/>
      <c r="O125" s="101"/>
      <c r="P125" s="196">
        <f>P126+P134+P146+P202+P209</f>
        <v>0</v>
      </c>
      <c r="Q125" s="101"/>
      <c r="R125" s="196">
        <f>R126+R134+R146+R202+R209</f>
        <v>23.104759999999999</v>
      </c>
      <c r="S125" s="101"/>
      <c r="T125" s="197">
        <f>T126+T134+T146+T202+T209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102</v>
      </c>
      <c r="BK125" s="198">
        <f>BK126+BK134+BK146+BK202+BK209</f>
        <v>0</v>
      </c>
    </row>
    <row r="126" s="12" customFormat="1" ht="25.92" customHeight="1">
      <c r="A126" s="12"/>
      <c r="B126" s="199"/>
      <c r="C126" s="200"/>
      <c r="D126" s="201" t="s">
        <v>74</v>
      </c>
      <c r="E126" s="202" t="s">
        <v>121</v>
      </c>
      <c r="F126" s="202" t="s">
        <v>122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P127</f>
        <v>0</v>
      </c>
      <c r="Q126" s="207"/>
      <c r="R126" s="208">
        <f>R127</f>
        <v>0.46464</v>
      </c>
      <c r="S126" s="207"/>
      <c r="T126" s="209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83</v>
      </c>
      <c r="AT126" s="211" t="s">
        <v>74</v>
      </c>
      <c r="AU126" s="211" t="s">
        <v>75</v>
      </c>
      <c r="AY126" s="210" t="s">
        <v>123</v>
      </c>
      <c r="BK126" s="212">
        <f>BK127</f>
        <v>0</v>
      </c>
    </row>
    <row r="127" s="12" customFormat="1" ht="22.8" customHeight="1">
      <c r="A127" s="12"/>
      <c r="B127" s="199"/>
      <c r="C127" s="200"/>
      <c r="D127" s="201" t="s">
        <v>74</v>
      </c>
      <c r="E127" s="213" t="s">
        <v>145</v>
      </c>
      <c r="F127" s="213" t="s">
        <v>294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SUM(P128:P133)</f>
        <v>0</v>
      </c>
      <c r="Q127" s="207"/>
      <c r="R127" s="208">
        <f>SUM(R128:R133)</f>
        <v>0.46464</v>
      </c>
      <c r="S127" s="207"/>
      <c r="T127" s="209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83</v>
      </c>
      <c r="AT127" s="211" t="s">
        <v>74</v>
      </c>
      <c r="AU127" s="211" t="s">
        <v>83</v>
      </c>
      <c r="AY127" s="210" t="s">
        <v>123</v>
      </c>
      <c r="BK127" s="212">
        <f>SUM(BK128:BK133)</f>
        <v>0</v>
      </c>
    </row>
    <row r="128" s="2" customFormat="1" ht="24.15" customHeight="1">
      <c r="A128" s="35"/>
      <c r="B128" s="36"/>
      <c r="C128" s="215" t="s">
        <v>83</v>
      </c>
      <c r="D128" s="215" t="s">
        <v>125</v>
      </c>
      <c r="E128" s="216" t="s">
        <v>295</v>
      </c>
      <c r="F128" s="217" t="s">
        <v>296</v>
      </c>
      <c r="G128" s="218" t="s">
        <v>148</v>
      </c>
      <c r="H128" s="219">
        <v>3</v>
      </c>
      <c r="I128" s="220"/>
      <c r="J128" s="221">
        <f>ROUND(I128*H128,2)</f>
        <v>0</v>
      </c>
      <c r="K128" s="217" t="s">
        <v>297</v>
      </c>
      <c r="L128" s="41"/>
      <c r="M128" s="222" t="s">
        <v>1</v>
      </c>
      <c r="N128" s="223" t="s">
        <v>40</v>
      </c>
      <c r="O128" s="88"/>
      <c r="P128" s="224">
        <f>O128*H128</f>
        <v>0</v>
      </c>
      <c r="Q128" s="224">
        <v>0.02588</v>
      </c>
      <c r="R128" s="224">
        <f>Q128*H128</f>
        <v>0.077640000000000001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130</v>
      </c>
      <c r="AT128" s="226" t="s">
        <v>125</v>
      </c>
      <c r="AU128" s="226" t="s">
        <v>85</v>
      </c>
      <c r="AY128" s="14" t="s">
        <v>123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83</v>
      </c>
      <c r="BK128" s="227">
        <f>ROUND(I128*H128,2)</f>
        <v>0</v>
      </c>
      <c r="BL128" s="14" t="s">
        <v>130</v>
      </c>
      <c r="BM128" s="226" t="s">
        <v>298</v>
      </c>
    </row>
    <row r="129" s="2" customFormat="1">
      <c r="A129" s="35"/>
      <c r="B129" s="36"/>
      <c r="C129" s="37"/>
      <c r="D129" s="228" t="s">
        <v>132</v>
      </c>
      <c r="E129" s="37"/>
      <c r="F129" s="229" t="s">
        <v>299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132</v>
      </c>
      <c r="AU129" s="14" t="s">
        <v>85</v>
      </c>
    </row>
    <row r="130" s="2" customFormat="1">
      <c r="A130" s="35"/>
      <c r="B130" s="36"/>
      <c r="C130" s="37"/>
      <c r="D130" s="228" t="s">
        <v>133</v>
      </c>
      <c r="E130" s="37"/>
      <c r="F130" s="233" t="s">
        <v>300</v>
      </c>
      <c r="G130" s="37"/>
      <c r="H130" s="37"/>
      <c r="I130" s="230"/>
      <c r="J130" s="37"/>
      <c r="K130" s="37"/>
      <c r="L130" s="41"/>
      <c r="M130" s="231"/>
      <c r="N130" s="232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133</v>
      </c>
      <c r="AU130" s="14" t="s">
        <v>85</v>
      </c>
    </row>
    <row r="131" s="2" customFormat="1" ht="14.4" customHeight="1">
      <c r="A131" s="35"/>
      <c r="B131" s="36"/>
      <c r="C131" s="234" t="s">
        <v>85</v>
      </c>
      <c r="D131" s="234" t="s">
        <v>135</v>
      </c>
      <c r="E131" s="235" t="s">
        <v>301</v>
      </c>
      <c r="F131" s="236" t="s">
        <v>302</v>
      </c>
      <c r="G131" s="237" t="s">
        <v>148</v>
      </c>
      <c r="H131" s="238">
        <v>3</v>
      </c>
      <c r="I131" s="239"/>
      <c r="J131" s="240">
        <f>ROUND(I131*H131,2)</f>
        <v>0</v>
      </c>
      <c r="K131" s="236" t="s">
        <v>297</v>
      </c>
      <c r="L131" s="241"/>
      <c r="M131" s="242" t="s">
        <v>1</v>
      </c>
      <c r="N131" s="243" t="s">
        <v>40</v>
      </c>
      <c r="O131" s="88"/>
      <c r="P131" s="224">
        <f>O131*H131</f>
        <v>0</v>
      </c>
      <c r="Q131" s="224">
        <v>0.129</v>
      </c>
      <c r="R131" s="224">
        <f>Q131*H131</f>
        <v>0.38700000000000001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138</v>
      </c>
      <c r="AT131" s="226" t="s">
        <v>135</v>
      </c>
      <c r="AU131" s="226" t="s">
        <v>85</v>
      </c>
      <c r="AY131" s="14" t="s">
        <v>123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83</v>
      </c>
      <c r="BK131" s="227">
        <f>ROUND(I131*H131,2)</f>
        <v>0</v>
      </c>
      <c r="BL131" s="14" t="s">
        <v>130</v>
      </c>
      <c r="BM131" s="226" t="s">
        <v>303</v>
      </c>
    </row>
    <row r="132" s="2" customFormat="1">
      <c r="A132" s="35"/>
      <c r="B132" s="36"/>
      <c r="C132" s="37"/>
      <c r="D132" s="228" t="s">
        <v>132</v>
      </c>
      <c r="E132" s="37"/>
      <c r="F132" s="229" t="s">
        <v>302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132</v>
      </c>
      <c r="AU132" s="14" t="s">
        <v>85</v>
      </c>
    </row>
    <row r="133" s="2" customFormat="1">
      <c r="A133" s="35"/>
      <c r="B133" s="36"/>
      <c r="C133" s="37"/>
      <c r="D133" s="228" t="s">
        <v>133</v>
      </c>
      <c r="E133" s="37"/>
      <c r="F133" s="233" t="s">
        <v>304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133</v>
      </c>
      <c r="AU133" s="14" t="s">
        <v>85</v>
      </c>
    </row>
    <row r="134" s="12" customFormat="1" ht="25.92" customHeight="1">
      <c r="A134" s="12"/>
      <c r="B134" s="199"/>
      <c r="C134" s="200"/>
      <c r="D134" s="201" t="s">
        <v>74</v>
      </c>
      <c r="E134" s="202" t="s">
        <v>141</v>
      </c>
      <c r="F134" s="202" t="s">
        <v>142</v>
      </c>
      <c r="G134" s="200"/>
      <c r="H134" s="200"/>
      <c r="I134" s="203"/>
      <c r="J134" s="204">
        <f>BK134</f>
        <v>0</v>
      </c>
      <c r="K134" s="200"/>
      <c r="L134" s="205"/>
      <c r="M134" s="206"/>
      <c r="N134" s="207"/>
      <c r="O134" s="207"/>
      <c r="P134" s="208">
        <f>P135+P139</f>
        <v>0</v>
      </c>
      <c r="Q134" s="207"/>
      <c r="R134" s="208">
        <f>R135+R139</f>
        <v>0.058480000000000004</v>
      </c>
      <c r="S134" s="207"/>
      <c r="T134" s="209">
        <f>T135+T139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85</v>
      </c>
      <c r="AT134" s="211" t="s">
        <v>74</v>
      </c>
      <c r="AU134" s="211" t="s">
        <v>75</v>
      </c>
      <c r="AY134" s="210" t="s">
        <v>123</v>
      </c>
      <c r="BK134" s="212">
        <f>BK135+BK139</f>
        <v>0</v>
      </c>
    </row>
    <row r="135" s="12" customFormat="1" ht="22.8" customHeight="1">
      <c r="A135" s="12"/>
      <c r="B135" s="199"/>
      <c r="C135" s="200"/>
      <c r="D135" s="201" t="s">
        <v>74</v>
      </c>
      <c r="E135" s="213" t="s">
        <v>143</v>
      </c>
      <c r="F135" s="213" t="s">
        <v>144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SUM(P136:P138)</f>
        <v>0</v>
      </c>
      <c r="Q135" s="207"/>
      <c r="R135" s="208">
        <f>SUM(R136:R138)</f>
        <v>0.046980000000000001</v>
      </c>
      <c r="S135" s="207"/>
      <c r="T135" s="209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85</v>
      </c>
      <c r="AT135" s="211" t="s">
        <v>74</v>
      </c>
      <c r="AU135" s="211" t="s">
        <v>83</v>
      </c>
      <c r="AY135" s="210" t="s">
        <v>123</v>
      </c>
      <c r="BK135" s="212">
        <f>SUM(BK136:BK138)</f>
        <v>0</v>
      </c>
    </row>
    <row r="136" s="2" customFormat="1" ht="14.4" customHeight="1">
      <c r="A136" s="35"/>
      <c r="B136" s="36"/>
      <c r="C136" s="234" t="s">
        <v>145</v>
      </c>
      <c r="D136" s="234" t="s">
        <v>135</v>
      </c>
      <c r="E136" s="235" t="s">
        <v>305</v>
      </c>
      <c r="F136" s="236" t="s">
        <v>306</v>
      </c>
      <c r="G136" s="237" t="s">
        <v>128</v>
      </c>
      <c r="H136" s="238">
        <v>162</v>
      </c>
      <c r="I136" s="239"/>
      <c r="J136" s="240">
        <f>ROUND(I136*H136,2)</f>
        <v>0</v>
      </c>
      <c r="K136" s="236" t="s">
        <v>297</v>
      </c>
      <c r="L136" s="241"/>
      <c r="M136" s="242" t="s">
        <v>1</v>
      </c>
      <c r="N136" s="243" t="s">
        <v>40</v>
      </c>
      <c r="O136" s="88"/>
      <c r="P136" s="224">
        <f>O136*H136</f>
        <v>0</v>
      </c>
      <c r="Q136" s="224">
        <v>0.00029</v>
      </c>
      <c r="R136" s="224">
        <f>Q136*H136</f>
        <v>0.046980000000000001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149</v>
      </c>
      <c r="AT136" s="226" t="s">
        <v>135</v>
      </c>
      <c r="AU136" s="226" t="s">
        <v>85</v>
      </c>
      <c r="AY136" s="14" t="s">
        <v>123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83</v>
      </c>
      <c r="BK136" s="227">
        <f>ROUND(I136*H136,2)</f>
        <v>0</v>
      </c>
      <c r="BL136" s="14" t="s">
        <v>149</v>
      </c>
      <c r="BM136" s="226" t="s">
        <v>307</v>
      </c>
    </row>
    <row r="137" s="2" customFormat="1">
      <c r="A137" s="35"/>
      <c r="B137" s="36"/>
      <c r="C137" s="37"/>
      <c r="D137" s="228" t="s">
        <v>132</v>
      </c>
      <c r="E137" s="37"/>
      <c r="F137" s="229" t="s">
        <v>306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132</v>
      </c>
      <c r="AU137" s="14" t="s">
        <v>85</v>
      </c>
    </row>
    <row r="138" s="2" customFormat="1">
      <c r="A138" s="35"/>
      <c r="B138" s="36"/>
      <c r="C138" s="37"/>
      <c r="D138" s="228" t="s">
        <v>133</v>
      </c>
      <c r="E138" s="37"/>
      <c r="F138" s="233" t="s">
        <v>308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133</v>
      </c>
      <c r="AU138" s="14" t="s">
        <v>85</v>
      </c>
    </row>
    <row r="139" s="12" customFormat="1" ht="22.8" customHeight="1">
      <c r="A139" s="12"/>
      <c r="B139" s="199"/>
      <c r="C139" s="200"/>
      <c r="D139" s="201" t="s">
        <v>74</v>
      </c>
      <c r="E139" s="213" t="s">
        <v>309</v>
      </c>
      <c r="F139" s="213" t="s">
        <v>310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SUM(P140:P145)</f>
        <v>0</v>
      </c>
      <c r="Q139" s="207"/>
      <c r="R139" s="208">
        <f>SUM(R140:R145)</f>
        <v>0.0115</v>
      </c>
      <c r="S139" s="207"/>
      <c r="T139" s="209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85</v>
      </c>
      <c r="AT139" s="211" t="s">
        <v>74</v>
      </c>
      <c r="AU139" s="211" t="s">
        <v>83</v>
      </c>
      <c r="AY139" s="210" t="s">
        <v>123</v>
      </c>
      <c r="BK139" s="212">
        <f>SUM(BK140:BK145)</f>
        <v>0</v>
      </c>
    </row>
    <row r="140" s="2" customFormat="1" ht="24.15" customHeight="1">
      <c r="A140" s="35"/>
      <c r="B140" s="36"/>
      <c r="C140" s="215" t="s">
        <v>130</v>
      </c>
      <c r="D140" s="215" t="s">
        <v>125</v>
      </c>
      <c r="E140" s="216" t="s">
        <v>311</v>
      </c>
      <c r="F140" s="217" t="s">
        <v>312</v>
      </c>
      <c r="G140" s="218" t="s">
        <v>148</v>
      </c>
      <c r="H140" s="219">
        <v>1</v>
      </c>
      <c r="I140" s="220"/>
      <c r="J140" s="221">
        <f>ROUND(I140*H140,2)</f>
        <v>0</v>
      </c>
      <c r="K140" s="217" t="s">
        <v>297</v>
      </c>
      <c r="L140" s="41"/>
      <c r="M140" s="222" t="s">
        <v>1</v>
      </c>
      <c r="N140" s="223" t="s">
        <v>40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218</v>
      </c>
      <c r="AT140" s="226" t="s">
        <v>125</v>
      </c>
      <c r="AU140" s="226" t="s">
        <v>85</v>
      </c>
      <c r="AY140" s="14" t="s">
        <v>123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83</v>
      </c>
      <c r="BK140" s="227">
        <f>ROUND(I140*H140,2)</f>
        <v>0</v>
      </c>
      <c r="BL140" s="14" t="s">
        <v>218</v>
      </c>
      <c r="BM140" s="226" t="s">
        <v>313</v>
      </c>
    </row>
    <row r="141" s="2" customFormat="1">
      <c r="A141" s="35"/>
      <c r="B141" s="36"/>
      <c r="C141" s="37"/>
      <c r="D141" s="228" t="s">
        <v>132</v>
      </c>
      <c r="E141" s="37"/>
      <c r="F141" s="229" t="s">
        <v>314</v>
      </c>
      <c r="G141" s="37"/>
      <c r="H141" s="37"/>
      <c r="I141" s="230"/>
      <c r="J141" s="37"/>
      <c r="K141" s="37"/>
      <c r="L141" s="41"/>
      <c r="M141" s="231"/>
      <c r="N141" s="232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132</v>
      </c>
      <c r="AU141" s="14" t="s">
        <v>85</v>
      </c>
    </row>
    <row r="142" s="2" customFormat="1">
      <c r="A142" s="35"/>
      <c r="B142" s="36"/>
      <c r="C142" s="37"/>
      <c r="D142" s="228" t="s">
        <v>133</v>
      </c>
      <c r="E142" s="37"/>
      <c r="F142" s="233" t="s">
        <v>315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133</v>
      </c>
      <c r="AU142" s="14" t="s">
        <v>85</v>
      </c>
    </row>
    <row r="143" s="2" customFormat="1" ht="14.4" customHeight="1">
      <c r="A143" s="35"/>
      <c r="B143" s="36"/>
      <c r="C143" s="234" t="s">
        <v>156</v>
      </c>
      <c r="D143" s="234" t="s">
        <v>135</v>
      </c>
      <c r="E143" s="235" t="s">
        <v>316</v>
      </c>
      <c r="F143" s="236" t="s">
        <v>317</v>
      </c>
      <c r="G143" s="237" t="s">
        <v>148</v>
      </c>
      <c r="H143" s="238">
        <v>1</v>
      </c>
      <c r="I143" s="239"/>
      <c r="J143" s="240">
        <f>ROUND(I143*H143,2)</f>
        <v>0</v>
      </c>
      <c r="K143" s="236" t="s">
        <v>297</v>
      </c>
      <c r="L143" s="241"/>
      <c r="M143" s="242" t="s">
        <v>1</v>
      </c>
      <c r="N143" s="243" t="s">
        <v>40</v>
      </c>
      <c r="O143" s="88"/>
      <c r="P143" s="224">
        <f>O143*H143</f>
        <v>0</v>
      </c>
      <c r="Q143" s="224">
        <v>0.0115</v>
      </c>
      <c r="R143" s="224">
        <f>Q143*H143</f>
        <v>0.0115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318</v>
      </c>
      <c r="AT143" s="226" t="s">
        <v>135</v>
      </c>
      <c r="AU143" s="226" t="s">
        <v>85</v>
      </c>
      <c r="AY143" s="14" t="s">
        <v>123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83</v>
      </c>
      <c r="BK143" s="227">
        <f>ROUND(I143*H143,2)</f>
        <v>0</v>
      </c>
      <c r="BL143" s="14" t="s">
        <v>218</v>
      </c>
      <c r="BM143" s="226" t="s">
        <v>319</v>
      </c>
    </row>
    <row r="144" s="2" customFormat="1">
      <c r="A144" s="35"/>
      <c r="B144" s="36"/>
      <c r="C144" s="37"/>
      <c r="D144" s="228" t="s">
        <v>132</v>
      </c>
      <c r="E144" s="37"/>
      <c r="F144" s="229" t="s">
        <v>317</v>
      </c>
      <c r="G144" s="37"/>
      <c r="H144" s="37"/>
      <c r="I144" s="230"/>
      <c r="J144" s="37"/>
      <c r="K144" s="37"/>
      <c r="L144" s="41"/>
      <c r="M144" s="231"/>
      <c r="N144" s="232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132</v>
      </c>
      <c r="AU144" s="14" t="s">
        <v>85</v>
      </c>
    </row>
    <row r="145" s="2" customFormat="1">
      <c r="A145" s="35"/>
      <c r="B145" s="36"/>
      <c r="C145" s="37"/>
      <c r="D145" s="228" t="s">
        <v>133</v>
      </c>
      <c r="E145" s="37"/>
      <c r="F145" s="233" t="s">
        <v>320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133</v>
      </c>
      <c r="AU145" s="14" t="s">
        <v>85</v>
      </c>
    </row>
    <row r="146" s="12" customFormat="1" ht="25.92" customHeight="1">
      <c r="A146" s="12"/>
      <c r="B146" s="199"/>
      <c r="C146" s="200"/>
      <c r="D146" s="201" t="s">
        <v>74</v>
      </c>
      <c r="E146" s="202" t="s">
        <v>135</v>
      </c>
      <c r="F146" s="202" t="s">
        <v>321</v>
      </c>
      <c r="G146" s="200"/>
      <c r="H146" s="200"/>
      <c r="I146" s="203"/>
      <c r="J146" s="204">
        <f>BK146</f>
        <v>0</v>
      </c>
      <c r="K146" s="200"/>
      <c r="L146" s="205"/>
      <c r="M146" s="206"/>
      <c r="N146" s="207"/>
      <c r="O146" s="207"/>
      <c r="P146" s="208">
        <f>P147</f>
        <v>0</v>
      </c>
      <c r="Q146" s="207"/>
      <c r="R146" s="208">
        <f>R147</f>
        <v>22.575400000000002</v>
      </c>
      <c r="S146" s="207"/>
      <c r="T146" s="209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145</v>
      </c>
      <c r="AT146" s="211" t="s">
        <v>74</v>
      </c>
      <c r="AU146" s="211" t="s">
        <v>75</v>
      </c>
      <c r="AY146" s="210" t="s">
        <v>123</v>
      </c>
      <c r="BK146" s="212">
        <f>BK147</f>
        <v>0</v>
      </c>
    </row>
    <row r="147" s="12" customFormat="1" ht="22.8" customHeight="1">
      <c r="A147" s="12"/>
      <c r="B147" s="199"/>
      <c r="C147" s="200"/>
      <c r="D147" s="201" t="s">
        <v>74</v>
      </c>
      <c r="E147" s="213" t="s">
        <v>322</v>
      </c>
      <c r="F147" s="213" t="s">
        <v>323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SUM(P148:P201)</f>
        <v>0</v>
      </c>
      <c r="Q147" s="207"/>
      <c r="R147" s="208">
        <f>SUM(R148:R201)</f>
        <v>22.575400000000002</v>
      </c>
      <c r="S147" s="207"/>
      <c r="T147" s="209">
        <f>SUM(T148:T201)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145</v>
      </c>
      <c r="AT147" s="211" t="s">
        <v>74</v>
      </c>
      <c r="AU147" s="211" t="s">
        <v>83</v>
      </c>
      <c r="AY147" s="210" t="s">
        <v>123</v>
      </c>
      <c r="BK147" s="212">
        <f>SUM(BK148:BK201)</f>
        <v>0</v>
      </c>
    </row>
    <row r="148" s="2" customFormat="1" ht="24.15" customHeight="1">
      <c r="A148" s="35"/>
      <c r="B148" s="36"/>
      <c r="C148" s="215" t="s">
        <v>161</v>
      </c>
      <c r="D148" s="215" t="s">
        <v>125</v>
      </c>
      <c r="E148" s="216" t="s">
        <v>324</v>
      </c>
      <c r="F148" s="217" t="s">
        <v>325</v>
      </c>
      <c r="G148" s="218" t="s">
        <v>326</v>
      </c>
      <c r="H148" s="219">
        <v>42</v>
      </c>
      <c r="I148" s="220"/>
      <c r="J148" s="221">
        <f>ROUND(I148*H148,2)</f>
        <v>0</v>
      </c>
      <c r="K148" s="217" t="s">
        <v>297</v>
      </c>
      <c r="L148" s="41"/>
      <c r="M148" s="222" t="s">
        <v>1</v>
      </c>
      <c r="N148" s="223" t="s">
        <v>40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327</v>
      </c>
      <c r="AT148" s="226" t="s">
        <v>125</v>
      </c>
      <c r="AU148" s="226" t="s">
        <v>85</v>
      </c>
      <c r="AY148" s="14" t="s">
        <v>123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83</v>
      </c>
      <c r="BK148" s="227">
        <f>ROUND(I148*H148,2)</f>
        <v>0</v>
      </c>
      <c r="BL148" s="14" t="s">
        <v>327</v>
      </c>
      <c r="BM148" s="226" t="s">
        <v>328</v>
      </c>
    </row>
    <row r="149" s="2" customFormat="1">
      <c r="A149" s="35"/>
      <c r="B149" s="36"/>
      <c r="C149" s="37"/>
      <c r="D149" s="228" t="s">
        <v>132</v>
      </c>
      <c r="E149" s="37"/>
      <c r="F149" s="229" t="s">
        <v>329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132</v>
      </c>
      <c r="AU149" s="14" t="s">
        <v>85</v>
      </c>
    </row>
    <row r="150" s="2" customFormat="1">
      <c r="A150" s="35"/>
      <c r="B150" s="36"/>
      <c r="C150" s="37"/>
      <c r="D150" s="228" t="s">
        <v>133</v>
      </c>
      <c r="E150" s="37"/>
      <c r="F150" s="233" t="s">
        <v>330</v>
      </c>
      <c r="G150" s="37"/>
      <c r="H150" s="37"/>
      <c r="I150" s="230"/>
      <c r="J150" s="37"/>
      <c r="K150" s="37"/>
      <c r="L150" s="41"/>
      <c r="M150" s="231"/>
      <c r="N150" s="232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133</v>
      </c>
      <c r="AU150" s="14" t="s">
        <v>85</v>
      </c>
    </row>
    <row r="151" s="2" customFormat="1" ht="24.15" customHeight="1">
      <c r="A151" s="35"/>
      <c r="B151" s="36"/>
      <c r="C151" s="215" t="s">
        <v>166</v>
      </c>
      <c r="D151" s="215" t="s">
        <v>125</v>
      </c>
      <c r="E151" s="216" t="s">
        <v>331</v>
      </c>
      <c r="F151" s="217" t="s">
        <v>332</v>
      </c>
      <c r="G151" s="218" t="s">
        <v>128</v>
      </c>
      <c r="H151" s="219">
        <v>86</v>
      </c>
      <c r="I151" s="220"/>
      <c r="J151" s="221">
        <f>ROUND(I151*H151,2)</f>
        <v>0</v>
      </c>
      <c r="K151" s="217" t="s">
        <v>297</v>
      </c>
      <c r="L151" s="41"/>
      <c r="M151" s="222" t="s">
        <v>1</v>
      </c>
      <c r="N151" s="223" t="s">
        <v>40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327</v>
      </c>
      <c r="AT151" s="226" t="s">
        <v>125</v>
      </c>
      <c r="AU151" s="226" t="s">
        <v>85</v>
      </c>
      <c r="AY151" s="14" t="s">
        <v>123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83</v>
      </c>
      <c r="BK151" s="227">
        <f>ROUND(I151*H151,2)</f>
        <v>0</v>
      </c>
      <c r="BL151" s="14" t="s">
        <v>327</v>
      </c>
      <c r="BM151" s="226" t="s">
        <v>333</v>
      </c>
    </row>
    <row r="152" s="2" customFormat="1">
      <c r="A152" s="35"/>
      <c r="B152" s="36"/>
      <c r="C152" s="37"/>
      <c r="D152" s="228" t="s">
        <v>132</v>
      </c>
      <c r="E152" s="37"/>
      <c r="F152" s="229" t="s">
        <v>334</v>
      </c>
      <c r="G152" s="37"/>
      <c r="H152" s="37"/>
      <c r="I152" s="230"/>
      <c r="J152" s="37"/>
      <c r="K152" s="37"/>
      <c r="L152" s="41"/>
      <c r="M152" s="231"/>
      <c r="N152" s="232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132</v>
      </c>
      <c r="AU152" s="14" t="s">
        <v>85</v>
      </c>
    </row>
    <row r="153" s="2" customFormat="1">
      <c r="A153" s="35"/>
      <c r="B153" s="36"/>
      <c r="C153" s="37"/>
      <c r="D153" s="228" t="s">
        <v>133</v>
      </c>
      <c r="E153" s="37"/>
      <c r="F153" s="233" t="s">
        <v>335</v>
      </c>
      <c r="G153" s="37"/>
      <c r="H153" s="37"/>
      <c r="I153" s="230"/>
      <c r="J153" s="37"/>
      <c r="K153" s="37"/>
      <c r="L153" s="41"/>
      <c r="M153" s="231"/>
      <c r="N153" s="232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133</v>
      </c>
      <c r="AU153" s="14" t="s">
        <v>85</v>
      </c>
    </row>
    <row r="154" s="2" customFormat="1" ht="24.15" customHeight="1">
      <c r="A154" s="35"/>
      <c r="B154" s="36"/>
      <c r="C154" s="215" t="s">
        <v>138</v>
      </c>
      <c r="D154" s="215" t="s">
        <v>125</v>
      </c>
      <c r="E154" s="216" t="s">
        <v>336</v>
      </c>
      <c r="F154" s="217" t="s">
        <v>337</v>
      </c>
      <c r="G154" s="218" t="s">
        <v>128</v>
      </c>
      <c r="H154" s="219">
        <v>86</v>
      </c>
      <c r="I154" s="220"/>
      <c r="J154" s="221">
        <f>ROUND(I154*H154,2)</f>
        <v>0</v>
      </c>
      <c r="K154" s="217" t="s">
        <v>297</v>
      </c>
      <c r="L154" s="41"/>
      <c r="M154" s="222" t="s">
        <v>1</v>
      </c>
      <c r="N154" s="223" t="s">
        <v>40</v>
      </c>
      <c r="O154" s="88"/>
      <c r="P154" s="224">
        <f>O154*H154</f>
        <v>0</v>
      </c>
      <c r="Q154" s="224">
        <v>0.15614</v>
      </c>
      <c r="R154" s="224">
        <f>Q154*H154</f>
        <v>13.428039999999999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327</v>
      </c>
      <c r="AT154" s="226" t="s">
        <v>125</v>
      </c>
      <c r="AU154" s="226" t="s">
        <v>85</v>
      </c>
      <c r="AY154" s="14" t="s">
        <v>123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83</v>
      </c>
      <c r="BK154" s="227">
        <f>ROUND(I154*H154,2)</f>
        <v>0</v>
      </c>
      <c r="BL154" s="14" t="s">
        <v>327</v>
      </c>
      <c r="BM154" s="226" t="s">
        <v>338</v>
      </c>
    </row>
    <row r="155" s="2" customFormat="1">
      <c r="A155" s="35"/>
      <c r="B155" s="36"/>
      <c r="C155" s="37"/>
      <c r="D155" s="228" t="s">
        <v>132</v>
      </c>
      <c r="E155" s="37"/>
      <c r="F155" s="229" t="s">
        <v>329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132</v>
      </c>
      <c r="AU155" s="14" t="s">
        <v>85</v>
      </c>
    </row>
    <row r="156" s="2" customFormat="1">
      <c r="A156" s="35"/>
      <c r="B156" s="36"/>
      <c r="C156" s="37"/>
      <c r="D156" s="228" t="s">
        <v>133</v>
      </c>
      <c r="E156" s="37"/>
      <c r="F156" s="233" t="s">
        <v>330</v>
      </c>
      <c r="G156" s="37"/>
      <c r="H156" s="37"/>
      <c r="I156" s="230"/>
      <c r="J156" s="37"/>
      <c r="K156" s="37"/>
      <c r="L156" s="41"/>
      <c r="M156" s="231"/>
      <c r="N156" s="232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133</v>
      </c>
      <c r="AU156" s="14" t="s">
        <v>85</v>
      </c>
    </row>
    <row r="157" s="2" customFormat="1" ht="14.4" customHeight="1">
      <c r="A157" s="35"/>
      <c r="B157" s="36"/>
      <c r="C157" s="215" t="s">
        <v>175</v>
      </c>
      <c r="D157" s="215" t="s">
        <v>125</v>
      </c>
      <c r="E157" s="216" t="s">
        <v>339</v>
      </c>
      <c r="F157" s="217" t="s">
        <v>340</v>
      </c>
      <c r="G157" s="218" t="s">
        <v>128</v>
      </c>
      <c r="H157" s="219">
        <v>86</v>
      </c>
      <c r="I157" s="220"/>
      <c r="J157" s="221">
        <f>ROUND(I157*H157,2)</f>
        <v>0</v>
      </c>
      <c r="K157" s="217" t="s">
        <v>297</v>
      </c>
      <c r="L157" s="41"/>
      <c r="M157" s="222" t="s">
        <v>1</v>
      </c>
      <c r="N157" s="223" t="s">
        <v>40</v>
      </c>
      <c r="O157" s="88"/>
      <c r="P157" s="224">
        <f>O157*H157</f>
        <v>0</v>
      </c>
      <c r="Q157" s="224">
        <v>0.00012</v>
      </c>
      <c r="R157" s="224">
        <f>Q157*H157</f>
        <v>0.010320000000000001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327</v>
      </c>
      <c r="AT157" s="226" t="s">
        <v>125</v>
      </c>
      <c r="AU157" s="226" t="s">
        <v>85</v>
      </c>
      <c r="AY157" s="14" t="s">
        <v>123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83</v>
      </c>
      <c r="BK157" s="227">
        <f>ROUND(I157*H157,2)</f>
        <v>0</v>
      </c>
      <c r="BL157" s="14" t="s">
        <v>327</v>
      </c>
      <c r="BM157" s="226" t="s">
        <v>341</v>
      </c>
    </row>
    <row r="158" s="2" customFormat="1">
      <c r="A158" s="35"/>
      <c r="B158" s="36"/>
      <c r="C158" s="37"/>
      <c r="D158" s="228" t="s">
        <v>132</v>
      </c>
      <c r="E158" s="37"/>
      <c r="F158" s="229" t="s">
        <v>342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132</v>
      </c>
      <c r="AU158" s="14" t="s">
        <v>85</v>
      </c>
    </row>
    <row r="159" s="2" customFormat="1">
      <c r="A159" s="35"/>
      <c r="B159" s="36"/>
      <c r="C159" s="37"/>
      <c r="D159" s="228" t="s">
        <v>133</v>
      </c>
      <c r="E159" s="37"/>
      <c r="F159" s="233" t="s">
        <v>343</v>
      </c>
      <c r="G159" s="37"/>
      <c r="H159" s="37"/>
      <c r="I159" s="230"/>
      <c r="J159" s="37"/>
      <c r="K159" s="37"/>
      <c r="L159" s="41"/>
      <c r="M159" s="231"/>
      <c r="N159" s="232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133</v>
      </c>
      <c r="AU159" s="14" t="s">
        <v>85</v>
      </c>
    </row>
    <row r="160" s="2" customFormat="1" ht="14.4" customHeight="1">
      <c r="A160" s="35"/>
      <c r="B160" s="36"/>
      <c r="C160" s="234" t="s">
        <v>180</v>
      </c>
      <c r="D160" s="234" t="s">
        <v>135</v>
      </c>
      <c r="E160" s="235" t="s">
        <v>344</v>
      </c>
      <c r="F160" s="236" t="s">
        <v>345</v>
      </c>
      <c r="G160" s="237" t="s">
        <v>197</v>
      </c>
      <c r="H160" s="238">
        <v>5</v>
      </c>
      <c r="I160" s="239"/>
      <c r="J160" s="240">
        <f>ROUND(I160*H160,2)</f>
        <v>0</v>
      </c>
      <c r="K160" s="236" t="s">
        <v>297</v>
      </c>
      <c r="L160" s="241"/>
      <c r="M160" s="242" t="s">
        <v>1</v>
      </c>
      <c r="N160" s="243" t="s">
        <v>40</v>
      </c>
      <c r="O160" s="88"/>
      <c r="P160" s="224">
        <f>O160*H160</f>
        <v>0</v>
      </c>
      <c r="Q160" s="224">
        <v>0.001</v>
      </c>
      <c r="R160" s="224">
        <f>Q160*H160</f>
        <v>0.0050000000000000001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149</v>
      </c>
      <c r="AT160" s="226" t="s">
        <v>135</v>
      </c>
      <c r="AU160" s="226" t="s">
        <v>85</v>
      </c>
      <c r="AY160" s="14" t="s">
        <v>123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83</v>
      </c>
      <c r="BK160" s="227">
        <f>ROUND(I160*H160,2)</f>
        <v>0</v>
      </c>
      <c r="BL160" s="14" t="s">
        <v>149</v>
      </c>
      <c r="BM160" s="226" t="s">
        <v>346</v>
      </c>
    </row>
    <row r="161" s="2" customFormat="1">
      <c r="A161" s="35"/>
      <c r="B161" s="36"/>
      <c r="C161" s="37"/>
      <c r="D161" s="228" t="s">
        <v>132</v>
      </c>
      <c r="E161" s="37"/>
      <c r="F161" s="229" t="s">
        <v>345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132</v>
      </c>
      <c r="AU161" s="14" t="s">
        <v>85</v>
      </c>
    </row>
    <row r="162" s="2" customFormat="1">
      <c r="A162" s="35"/>
      <c r="B162" s="36"/>
      <c r="C162" s="37"/>
      <c r="D162" s="228" t="s">
        <v>133</v>
      </c>
      <c r="E162" s="37"/>
      <c r="F162" s="233" t="s">
        <v>347</v>
      </c>
      <c r="G162" s="37"/>
      <c r="H162" s="37"/>
      <c r="I162" s="230"/>
      <c r="J162" s="37"/>
      <c r="K162" s="37"/>
      <c r="L162" s="41"/>
      <c r="M162" s="231"/>
      <c r="N162" s="232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133</v>
      </c>
      <c r="AU162" s="14" t="s">
        <v>85</v>
      </c>
    </row>
    <row r="163" s="2" customFormat="1" ht="24.15" customHeight="1">
      <c r="A163" s="35"/>
      <c r="B163" s="36"/>
      <c r="C163" s="215" t="s">
        <v>187</v>
      </c>
      <c r="D163" s="215" t="s">
        <v>125</v>
      </c>
      <c r="E163" s="216" t="s">
        <v>348</v>
      </c>
      <c r="F163" s="217" t="s">
        <v>349</v>
      </c>
      <c r="G163" s="218" t="s">
        <v>128</v>
      </c>
      <c r="H163" s="219">
        <v>86</v>
      </c>
      <c r="I163" s="220"/>
      <c r="J163" s="221">
        <f>ROUND(I163*H163,2)</f>
        <v>0</v>
      </c>
      <c r="K163" s="217" t="s">
        <v>297</v>
      </c>
      <c r="L163" s="41"/>
      <c r="M163" s="222" t="s">
        <v>1</v>
      </c>
      <c r="N163" s="223" t="s">
        <v>40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327</v>
      </c>
      <c r="AT163" s="226" t="s">
        <v>125</v>
      </c>
      <c r="AU163" s="226" t="s">
        <v>85</v>
      </c>
      <c r="AY163" s="14" t="s">
        <v>123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83</v>
      </c>
      <c r="BK163" s="227">
        <f>ROUND(I163*H163,2)</f>
        <v>0</v>
      </c>
      <c r="BL163" s="14" t="s">
        <v>327</v>
      </c>
      <c r="BM163" s="226" t="s">
        <v>350</v>
      </c>
    </row>
    <row r="164" s="2" customFormat="1">
      <c r="A164" s="35"/>
      <c r="B164" s="36"/>
      <c r="C164" s="37"/>
      <c r="D164" s="228" t="s">
        <v>132</v>
      </c>
      <c r="E164" s="37"/>
      <c r="F164" s="229" t="s">
        <v>351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132</v>
      </c>
      <c r="AU164" s="14" t="s">
        <v>85</v>
      </c>
    </row>
    <row r="165" s="2" customFormat="1">
      <c r="A165" s="35"/>
      <c r="B165" s="36"/>
      <c r="C165" s="37"/>
      <c r="D165" s="228" t="s">
        <v>133</v>
      </c>
      <c r="E165" s="37"/>
      <c r="F165" s="233" t="s">
        <v>352</v>
      </c>
      <c r="G165" s="37"/>
      <c r="H165" s="37"/>
      <c r="I165" s="230"/>
      <c r="J165" s="37"/>
      <c r="K165" s="37"/>
      <c r="L165" s="41"/>
      <c r="M165" s="231"/>
      <c r="N165" s="232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133</v>
      </c>
      <c r="AU165" s="14" t="s">
        <v>85</v>
      </c>
    </row>
    <row r="166" s="2" customFormat="1" ht="14.4" customHeight="1">
      <c r="A166" s="35"/>
      <c r="B166" s="36"/>
      <c r="C166" s="234" t="s">
        <v>194</v>
      </c>
      <c r="D166" s="234" t="s">
        <v>135</v>
      </c>
      <c r="E166" s="235" t="s">
        <v>353</v>
      </c>
      <c r="F166" s="236" t="s">
        <v>354</v>
      </c>
      <c r="G166" s="237" t="s">
        <v>148</v>
      </c>
      <c r="H166" s="238">
        <v>1</v>
      </c>
      <c r="I166" s="239"/>
      <c r="J166" s="240">
        <f>ROUND(I166*H166,2)</f>
        <v>0</v>
      </c>
      <c r="K166" s="236" t="s">
        <v>297</v>
      </c>
      <c r="L166" s="241"/>
      <c r="M166" s="242" t="s">
        <v>1</v>
      </c>
      <c r="N166" s="243" t="s">
        <v>40</v>
      </c>
      <c r="O166" s="88"/>
      <c r="P166" s="224">
        <f>O166*H166</f>
        <v>0</v>
      </c>
      <c r="Q166" s="224">
        <v>0.00014999999999999999</v>
      </c>
      <c r="R166" s="224">
        <f>Q166*H166</f>
        <v>0.00014999999999999999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355</v>
      </c>
      <c r="AT166" s="226" t="s">
        <v>135</v>
      </c>
      <c r="AU166" s="226" t="s">
        <v>85</v>
      </c>
      <c r="AY166" s="14" t="s">
        <v>123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83</v>
      </c>
      <c r="BK166" s="227">
        <f>ROUND(I166*H166,2)</f>
        <v>0</v>
      </c>
      <c r="BL166" s="14" t="s">
        <v>327</v>
      </c>
      <c r="BM166" s="226" t="s">
        <v>356</v>
      </c>
    </row>
    <row r="167" s="2" customFormat="1">
      <c r="A167" s="35"/>
      <c r="B167" s="36"/>
      <c r="C167" s="37"/>
      <c r="D167" s="228" t="s">
        <v>132</v>
      </c>
      <c r="E167" s="37"/>
      <c r="F167" s="229" t="s">
        <v>354</v>
      </c>
      <c r="G167" s="37"/>
      <c r="H167" s="37"/>
      <c r="I167" s="230"/>
      <c r="J167" s="37"/>
      <c r="K167" s="37"/>
      <c r="L167" s="41"/>
      <c r="M167" s="231"/>
      <c r="N167" s="232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132</v>
      </c>
      <c r="AU167" s="14" t="s">
        <v>85</v>
      </c>
    </row>
    <row r="168" s="2" customFormat="1">
      <c r="A168" s="35"/>
      <c r="B168" s="36"/>
      <c r="C168" s="37"/>
      <c r="D168" s="228" t="s">
        <v>133</v>
      </c>
      <c r="E168" s="37"/>
      <c r="F168" s="233" t="s">
        <v>357</v>
      </c>
      <c r="G168" s="37"/>
      <c r="H168" s="37"/>
      <c r="I168" s="230"/>
      <c r="J168" s="37"/>
      <c r="K168" s="37"/>
      <c r="L168" s="41"/>
      <c r="M168" s="231"/>
      <c r="N168" s="23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133</v>
      </c>
      <c r="AU168" s="14" t="s">
        <v>85</v>
      </c>
    </row>
    <row r="169" s="2" customFormat="1" ht="14.4" customHeight="1">
      <c r="A169" s="35"/>
      <c r="B169" s="36"/>
      <c r="C169" s="234" t="s">
        <v>201</v>
      </c>
      <c r="D169" s="234" t="s">
        <v>135</v>
      </c>
      <c r="E169" s="235" t="s">
        <v>358</v>
      </c>
      <c r="F169" s="236" t="s">
        <v>359</v>
      </c>
      <c r="G169" s="237" t="s">
        <v>148</v>
      </c>
      <c r="H169" s="238">
        <v>162</v>
      </c>
      <c r="I169" s="239"/>
      <c r="J169" s="240">
        <f>ROUND(I169*H169,2)</f>
        <v>0</v>
      </c>
      <c r="K169" s="236" t="s">
        <v>297</v>
      </c>
      <c r="L169" s="241"/>
      <c r="M169" s="242" t="s">
        <v>1</v>
      </c>
      <c r="N169" s="243" t="s">
        <v>40</v>
      </c>
      <c r="O169" s="88"/>
      <c r="P169" s="224">
        <f>O169*H169</f>
        <v>0</v>
      </c>
      <c r="Q169" s="224">
        <v>2.0000000000000002E-05</v>
      </c>
      <c r="R169" s="224">
        <f>Q169*H169</f>
        <v>0.0032400000000000003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149</v>
      </c>
      <c r="AT169" s="226" t="s">
        <v>135</v>
      </c>
      <c r="AU169" s="226" t="s">
        <v>85</v>
      </c>
      <c r="AY169" s="14" t="s">
        <v>123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83</v>
      </c>
      <c r="BK169" s="227">
        <f>ROUND(I169*H169,2)</f>
        <v>0</v>
      </c>
      <c r="BL169" s="14" t="s">
        <v>149</v>
      </c>
      <c r="BM169" s="226" t="s">
        <v>360</v>
      </c>
    </row>
    <row r="170" s="2" customFormat="1">
      <c r="A170" s="35"/>
      <c r="B170" s="36"/>
      <c r="C170" s="37"/>
      <c r="D170" s="228" t="s">
        <v>132</v>
      </c>
      <c r="E170" s="37"/>
      <c r="F170" s="229" t="s">
        <v>359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132</v>
      </c>
      <c r="AU170" s="14" t="s">
        <v>85</v>
      </c>
    </row>
    <row r="171" s="2" customFormat="1">
      <c r="A171" s="35"/>
      <c r="B171" s="36"/>
      <c r="C171" s="37"/>
      <c r="D171" s="228" t="s">
        <v>133</v>
      </c>
      <c r="E171" s="37"/>
      <c r="F171" s="233" t="s">
        <v>361</v>
      </c>
      <c r="G171" s="37"/>
      <c r="H171" s="37"/>
      <c r="I171" s="230"/>
      <c r="J171" s="37"/>
      <c r="K171" s="37"/>
      <c r="L171" s="41"/>
      <c r="M171" s="231"/>
      <c r="N171" s="232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133</v>
      </c>
      <c r="AU171" s="14" t="s">
        <v>85</v>
      </c>
    </row>
    <row r="172" s="2" customFormat="1" ht="24.15" customHeight="1">
      <c r="A172" s="35"/>
      <c r="B172" s="36"/>
      <c r="C172" s="234" t="s">
        <v>207</v>
      </c>
      <c r="D172" s="234" t="s">
        <v>135</v>
      </c>
      <c r="E172" s="235" t="s">
        <v>362</v>
      </c>
      <c r="F172" s="236" t="s">
        <v>363</v>
      </c>
      <c r="G172" s="237" t="s">
        <v>197</v>
      </c>
      <c r="H172" s="238">
        <v>15</v>
      </c>
      <c r="I172" s="239"/>
      <c r="J172" s="240">
        <f>ROUND(I172*H172,2)</f>
        <v>0</v>
      </c>
      <c r="K172" s="236" t="s">
        <v>297</v>
      </c>
      <c r="L172" s="241"/>
      <c r="M172" s="242" t="s">
        <v>1</v>
      </c>
      <c r="N172" s="243" t="s">
        <v>40</v>
      </c>
      <c r="O172" s="88"/>
      <c r="P172" s="224">
        <f>O172*H172</f>
        <v>0</v>
      </c>
      <c r="Q172" s="224">
        <v>0.001</v>
      </c>
      <c r="R172" s="224">
        <f>Q172*H172</f>
        <v>0.014999999999999999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149</v>
      </c>
      <c r="AT172" s="226" t="s">
        <v>135</v>
      </c>
      <c r="AU172" s="226" t="s">
        <v>85</v>
      </c>
      <c r="AY172" s="14" t="s">
        <v>123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83</v>
      </c>
      <c r="BK172" s="227">
        <f>ROUND(I172*H172,2)</f>
        <v>0</v>
      </c>
      <c r="BL172" s="14" t="s">
        <v>149</v>
      </c>
      <c r="BM172" s="226" t="s">
        <v>364</v>
      </c>
    </row>
    <row r="173" s="2" customFormat="1">
      <c r="A173" s="35"/>
      <c r="B173" s="36"/>
      <c r="C173" s="37"/>
      <c r="D173" s="228" t="s">
        <v>132</v>
      </c>
      <c r="E173" s="37"/>
      <c r="F173" s="229" t="s">
        <v>363</v>
      </c>
      <c r="G173" s="37"/>
      <c r="H173" s="37"/>
      <c r="I173" s="230"/>
      <c r="J173" s="37"/>
      <c r="K173" s="37"/>
      <c r="L173" s="41"/>
      <c r="M173" s="231"/>
      <c r="N173" s="232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132</v>
      </c>
      <c r="AU173" s="14" t="s">
        <v>85</v>
      </c>
    </row>
    <row r="174" s="2" customFormat="1">
      <c r="A174" s="35"/>
      <c r="B174" s="36"/>
      <c r="C174" s="37"/>
      <c r="D174" s="228" t="s">
        <v>133</v>
      </c>
      <c r="E174" s="37"/>
      <c r="F174" s="233" t="s">
        <v>365</v>
      </c>
      <c r="G174" s="37"/>
      <c r="H174" s="37"/>
      <c r="I174" s="230"/>
      <c r="J174" s="37"/>
      <c r="K174" s="37"/>
      <c r="L174" s="41"/>
      <c r="M174" s="231"/>
      <c r="N174" s="232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133</v>
      </c>
      <c r="AU174" s="14" t="s">
        <v>85</v>
      </c>
    </row>
    <row r="175" s="2" customFormat="1" ht="14.4" customHeight="1">
      <c r="A175" s="35"/>
      <c r="B175" s="36"/>
      <c r="C175" s="234" t="s">
        <v>8</v>
      </c>
      <c r="D175" s="234" t="s">
        <v>135</v>
      </c>
      <c r="E175" s="235" t="s">
        <v>366</v>
      </c>
      <c r="F175" s="236" t="s">
        <v>367</v>
      </c>
      <c r="G175" s="237" t="s">
        <v>148</v>
      </c>
      <c r="H175" s="238">
        <v>10</v>
      </c>
      <c r="I175" s="239"/>
      <c r="J175" s="240">
        <f>ROUND(I175*H175,2)</f>
        <v>0</v>
      </c>
      <c r="K175" s="236" t="s">
        <v>297</v>
      </c>
      <c r="L175" s="241"/>
      <c r="M175" s="242" t="s">
        <v>1</v>
      </c>
      <c r="N175" s="243" t="s">
        <v>40</v>
      </c>
      <c r="O175" s="88"/>
      <c r="P175" s="224">
        <f>O175*H175</f>
        <v>0</v>
      </c>
      <c r="Q175" s="224">
        <v>0.0043</v>
      </c>
      <c r="R175" s="224">
        <f>Q175*H175</f>
        <v>0.042999999999999997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355</v>
      </c>
      <c r="AT175" s="226" t="s">
        <v>135</v>
      </c>
      <c r="AU175" s="226" t="s">
        <v>85</v>
      </c>
      <c r="AY175" s="14" t="s">
        <v>123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83</v>
      </c>
      <c r="BK175" s="227">
        <f>ROUND(I175*H175,2)</f>
        <v>0</v>
      </c>
      <c r="BL175" s="14" t="s">
        <v>327</v>
      </c>
      <c r="BM175" s="226" t="s">
        <v>368</v>
      </c>
    </row>
    <row r="176" s="2" customFormat="1">
      <c r="A176" s="35"/>
      <c r="B176" s="36"/>
      <c r="C176" s="37"/>
      <c r="D176" s="228" t="s">
        <v>132</v>
      </c>
      <c r="E176" s="37"/>
      <c r="F176" s="229" t="s">
        <v>367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132</v>
      </c>
      <c r="AU176" s="14" t="s">
        <v>85</v>
      </c>
    </row>
    <row r="177" s="2" customFormat="1">
      <c r="A177" s="35"/>
      <c r="B177" s="36"/>
      <c r="C177" s="37"/>
      <c r="D177" s="228" t="s">
        <v>133</v>
      </c>
      <c r="E177" s="37"/>
      <c r="F177" s="233" t="s">
        <v>369</v>
      </c>
      <c r="G177" s="37"/>
      <c r="H177" s="37"/>
      <c r="I177" s="230"/>
      <c r="J177" s="37"/>
      <c r="K177" s="37"/>
      <c r="L177" s="41"/>
      <c r="M177" s="231"/>
      <c r="N177" s="23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133</v>
      </c>
      <c r="AU177" s="14" t="s">
        <v>85</v>
      </c>
    </row>
    <row r="178" s="2" customFormat="1" ht="24.15" customHeight="1">
      <c r="A178" s="35"/>
      <c r="B178" s="36"/>
      <c r="C178" s="234" t="s">
        <v>218</v>
      </c>
      <c r="D178" s="234" t="s">
        <v>135</v>
      </c>
      <c r="E178" s="235" t="s">
        <v>370</v>
      </c>
      <c r="F178" s="236" t="s">
        <v>371</v>
      </c>
      <c r="G178" s="237" t="s">
        <v>148</v>
      </c>
      <c r="H178" s="238">
        <v>1</v>
      </c>
      <c r="I178" s="239"/>
      <c r="J178" s="240">
        <f>ROUND(I178*H178,2)</f>
        <v>0</v>
      </c>
      <c r="K178" s="236" t="s">
        <v>297</v>
      </c>
      <c r="L178" s="241"/>
      <c r="M178" s="242" t="s">
        <v>1</v>
      </c>
      <c r="N178" s="243" t="s">
        <v>40</v>
      </c>
      <c r="O178" s="88"/>
      <c r="P178" s="224">
        <f>O178*H178</f>
        <v>0</v>
      </c>
      <c r="Q178" s="224">
        <v>0.022499999999999999</v>
      </c>
      <c r="R178" s="224">
        <f>Q178*H178</f>
        <v>0.022499999999999999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355</v>
      </c>
      <c r="AT178" s="226" t="s">
        <v>135</v>
      </c>
      <c r="AU178" s="226" t="s">
        <v>85</v>
      </c>
      <c r="AY178" s="14" t="s">
        <v>123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83</v>
      </c>
      <c r="BK178" s="227">
        <f>ROUND(I178*H178,2)</f>
        <v>0</v>
      </c>
      <c r="BL178" s="14" t="s">
        <v>327</v>
      </c>
      <c r="BM178" s="226" t="s">
        <v>372</v>
      </c>
    </row>
    <row r="179" s="2" customFormat="1">
      <c r="A179" s="35"/>
      <c r="B179" s="36"/>
      <c r="C179" s="37"/>
      <c r="D179" s="228" t="s">
        <v>132</v>
      </c>
      <c r="E179" s="37"/>
      <c r="F179" s="229" t="s">
        <v>371</v>
      </c>
      <c r="G179" s="37"/>
      <c r="H179" s="37"/>
      <c r="I179" s="230"/>
      <c r="J179" s="37"/>
      <c r="K179" s="37"/>
      <c r="L179" s="41"/>
      <c r="M179" s="231"/>
      <c r="N179" s="232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132</v>
      </c>
      <c r="AU179" s="14" t="s">
        <v>85</v>
      </c>
    </row>
    <row r="180" s="2" customFormat="1">
      <c r="A180" s="35"/>
      <c r="B180" s="36"/>
      <c r="C180" s="37"/>
      <c r="D180" s="228" t="s">
        <v>133</v>
      </c>
      <c r="E180" s="37"/>
      <c r="F180" s="233" t="s">
        <v>315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133</v>
      </c>
      <c r="AU180" s="14" t="s">
        <v>85</v>
      </c>
    </row>
    <row r="181" s="2" customFormat="1" ht="14.4" customHeight="1">
      <c r="A181" s="35"/>
      <c r="B181" s="36"/>
      <c r="C181" s="234" t="s">
        <v>223</v>
      </c>
      <c r="D181" s="234" t="s">
        <v>135</v>
      </c>
      <c r="E181" s="235" t="s">
        <v>373</v>
      </c>
      <c r="F181" s="236" t="s">
        <v>374</v>
      </c>
      <c r="G181" s="237" t="s">
        <v>148</v>
      </c>
      <c r="H181" s="238">
        <v>1</v>
      </c>
      <c r="I181" s="239"/>
      <c r="J181" s="240">
        <f>ROUND(I181*H181,2)</f>
        <v>0</v>
      </c>
      <c r="K181" s="236" t="s">
        <v>297</v>
      </c>
      <c r="L181" s="241"/>
      <c r="M181" s="242" t="s">
        <v>1</v>
      </c>
      <c r="N181" s="243" t="s">
        <v>40</v>
      </c>
      <c r="O181" s="88"/>
      <c r="P181" s="224">
        <f>O181*H181</f>
        <v>0</v>
      </c>
      <c r="Q181" s="224">
        <v>0.00014999999999999999</v>
      </c>
      <c r="R181" s="224">
        <f>Q181*H181</f>
        <v>0.00014999999999999999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355</v>
      </c>
      <c r="AT181" s="226" t="s">
        <v>135</v>
      </c>
      <c r="AU181" s="226" t="s">
        <v>85</v>
      </c>
      <c r="AY181" s="14" t="s">
        <v>123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83</v>
      </c>
      <c r="BK181" s="227">
        <f>ROUND(I181*H181,2)</f>
        <v>0</v>
      </c>
      <c r="BL181" s="14" t="s">
        <v>327</v>
      </c>
      <c r="BM181" s="226" t="s">
        <v>375</v>
      </c>
    </row>
    <row r="182" s="2" customFormat="1">
      <c r="A182" s="35"/>
      <c r="B182" s="36"/>
      <c r="C182" s="37"/>
      <c r="D182" s="228" t="s">
        <v>132</v>
      </c>
      <c r="E182" s="37"/>
      <c r="F182" s="229" t="s">
        <v>374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132</v>
      </c>
      <c r="AU182" s="14" t="s">
        <v>85</v>
      </c>
    </row>
    <row r="183" s="2" customFormat="1">
      <c r="A183" s="35"/>
      <c r="B183" s="36"/>
      <c r="C183" s="37"/>
      <c r="D183" s="228" t="s">
        <v>133</v>
      </c>
      <c r="E183" s="37"/>
      <c r="F183" s="233" t="s">
        <v>376</v>
      </c>
      <c r="G183" s="37"/>
      <c r="H183" s="37"/>
      <c r="I183" s="230"/>
      <c r="J183" s="37"/>
      <c r="K183" s="37"/>
      <c r="L183" s="41"/>
      <c r="M183" s="231"/>
      <c r="N183" s="232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133</v>
      </c>
      <c r="AU183" s="14" t="s">
        <v>85</v>
      </c>
    </row>
    <row r="184" s="2" customFormat="1" ht="14.4" customHeight="1">
      <c r="A184" s="35"/>
      <c r="B184" s="36"/>
      <c r="C184" s="234" t="s">
        <v>229</v>
      </c>
      <c r="D184" s="234" t="s">
        <v>135</v>
      </c>
      <c r="E184" s="235" t="s">
        <v>377</v>
      </c>
      <c r="F184" s="236" t="s">
        <v>378</v>
      </c>
      <c r="G184" s="237" t="s">
        <v>379</v>
      </c>
      <c r="H184" s="238">
        <v>2</v>
      </c>
      <c r="I184" s="239"/>
      <c r="J184" s="240">
        <f>ROUND(I184*H184,2)</f>
        <v>0</v>
      </c>
      <c r="K184" s="236" t="s">
        <v>297</v>
      </c>
      <c r="L184" s="241"/>
      <c r="M184" s="242" t="s">
        <v>1</v>
      </c>
      <c r="N184" s="243" t="s">
        <v>40</v>
      </c>
      <c r="O184" s="88"/>
      <c r="P184" s="224">
        <f>O184*H184</f>
        <v>0</v>
      </c>
      <c r="Q184" s="224">
        <v>1</v>
      </c>
      <c r="R184" s="224">
        <f>Q184*H184</f>
        <v>2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149</v>
      </c>
      <c r="AT184" s="226" t="s">
        <v>135</v>
      </c>
      <c r="AU184" s="226" t="s">
        <v>85</v>
      </c>
      <c r="AY184" s="14" t="s">
        <v>123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83</v>
      </c>
      <c r="BK184" s="227">
        <f>ROUND(I184*H184,2)</f>
        <v>0</v>
      </c>
      <c r="BL184" s="14" t="s">
        <v>149</v>
      </c>
      <c r="BM184" s="226" t="s">
        <v>380</v>
      </c>
    </row>
    <row r="185" s="2" customFormat="1">
      <c r="A185" s="35"/>
      <c r="B185" s="36"/>
      <c r="C185" s="37"/>
      <c r="D185" s="228" t="s">
        <v>132</v>
      </c>
      <c r="E185" s="37"/>
      <c r="F185" s="229" t="s">
        <v>378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132</v>
      </c>
      <c r="AU185" s="14" t="s">
        <v>85</v>
      </c>
    </row>
    <row r="186" s="2" customFormat="1">
      <c r="A186" s="35"/>
      <c r="B186" s="36"/>
      <c r="C186" s="37"/>
      <c r="D186" s="228" t="s">
        <v>133</v>
      </c>
      <c r="E186" s="37"/>
      <c r="F186" s="233" t="s">
        <v>381</v>
      </c>
      <c r="G186" s="37"/>
      <c r="H186" s="37"/>
      <c r="I186" s="230"/>
      <c r="J186" s="37"/>
      <c r="K186" s="37"/>
      <c r="L186" s="41"/>
      <c r="M186" s="231"/>
      <c r="N186" s="232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133</v>
      </c>
      <c r="AU186" s="14" t="s">
        <v>85</v>
      </c>
    </row>
    <row r="187" s="2" customFormat="1" ht="14.4" customHeight="1">
      <c r="A187" s="35"/>
      <c r="B187" s="36"/>
      <c r="C187" s="215" t="s">
        <v>235</v>
      </c>
      <c r="D187" s="215" t="s">
        <v>125</v>
      </c>
      <c r="E187" s="216" t="s">
        <v>382</v>
      </c>
      <c r="F187" s="217" t="s">
        <v>383</v>
      </c>
      <c r="G187" s="218" t="s">
        <v>326</v>
      </c>
      <c r="H187" s="219">
        <v>10</v>
      </c>
      <c r="I187" s="220"/>
      <c r="J187" s="221">
        <f>ROUND(I187*H187,2)</f>
        <v>0</v>
      </c>
      <c r="K187" s="217" t="s">
        <v>297</v>
      </c>
      <c r="L187" s="41"/>
      <c r="M187" s="222" t="s">
        <v>1</v>
      </c>
      <c r="N187" s="223" t="s">
        <v>40</v>
      </c>
      <c r="O187" s="88"/>
      <c r="P187" s="224">
        <f>O187*H187</f>
        <v>0</v>
      </c>
      <c r="Q187" s="224">
        <v>3.0000000000000001E-05</v>
      </c>
      <c r="R187" s="224">
        <f>Q187*H187</f>
        <v>0.00030000000000000003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327</v>
      </c>
      <c r="AT187" s="226" t="s">
        <v>125</v>
      </c>
      <c r="AU187" s="226" t="s">
        <v>85</v>
      </c>
      <c r="AY187" s="14" t="s">
        <v>123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83</v>
      </c>
      <c r="BK187" s="227">
        <f>ROUND(I187*H187,2)</f>
        <v>0</v>
      </c>
      <c r="BL187" s="14" t="s">
        <v>327</v>
      </c>
      <c r="BM187" s="226" t="s">
        <v>384</v>
      </c>
    </row>
    <row r="188" s="2" customFormat="1">
      <c r="A188" s="35"/>
      <c r="B188" s="36"/>
      <c r="C188" s="37"/>
      <c r="D188" s="228" t="s">
        <v>132</v>
      </c>
      <c r="E188" s="37"/>
      <c r="F188" s="229" t="s">
        <v>385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132</v>
      </c>
      <c r="AU188" s="14" t="s">
        <v>85</v>
      </c>
    </row>
    <row r="189" s="2" customFormat="1">
      <c r="A189" s="35"/>
      <c r="B189" s="36"/>
      <c r="C189" s="37"/>
      <c r="D189" s="228" t="s">
        <v>133</v>
      </c>
      <c r="E189" s="37"/>
      <c r="F189" s="233" t="s">
        <v>386</v>
      </c>
      <c r="G189" s="37"/>
      <c r="H189" s="37"/>
      <c r="I189" s="230"/>
      <c r="J189" s="37"/>
      <c r="K189" s="37"/>
      <c r="L189" s="41"/>
      <c r="M189" s="231"/>
      <c r="N189" s="232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133</v>
      </c>
      <c r="AU189" s="14" t="s">
        <v>85</v>
      </c>
    </row>
    <row r="190" s="2" customFormat="1" ht="24.15" customHeight="1">
      <c r="A190" s="35"/>
      <c r="B190" s="36"/>
      <c r="C190" s="215" t="s">
        <v>240</v>
      </c>
      <c r="D190" s="215" t="s">
        <v>125</v>
      </c>
      <c r="E190" s="216" t="s">
        <v>387</v>
      </c>
      <c r="F190" s="217" t="s">
        <v>388</v>
      </c>
      <c r="G190" s="218" t="s">
        <v>128</v>
      </c>
      <c r="H190" s="219">
        <v>20</v>
      </c>
      <c r="I190" s="220"/>
      <c r="J190" s="221">
        <f>ROUND(I190*H190,2)</f>
        <v>0</v>
      </c>
      <c r="K190" s="217" t="s">
        <v>297</v>
      </c>
      <c r="L190" s="41"/>
      <c r="M190" s="222" t="s">
        <v>1</v>
      </c>
      <c r="N190" s="223" t="s">
        <v>40</v>
      </c>
      <c r="O190" s="88"/>
      <c r="P190" s="224">
        <f>O190*H190</f>
        <v>0</v>
      </c>
      <c r="Q190" s="224">
        <v>0.11934</v>
      </c>
      <c r="R190" s="224">
        <f>Q190*H190</f>
        <v>2.3868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327</v>
      </c>
      <c r="AT190" s="226" t="s">
        <v>125</v>
      </c>
      <c r="AU190" s="226" t="s">
        <v>85</v>
      </c>
      <c r="AY190" s="14" t="s">
        <v>123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83</v>
      </c>
      <c r="BK190" s="227">
        <f>ROUND(I190*H190,2)</f>
        <v>0</v>
      </c>
      <c r="BL190" s="14" t="s">
        <v>327</v>
      </c>
      <c r="BM190" s="226" t="s">
        <v>389</v>
      </c>
    </row>
    <row r="191" s="2" customFormat="1">
      <c r="A191" s="35"/>
      <c r="B191" s="36"/>
      <c r="C191" s="37"/>
      <c r="D191" s="228" t="s">
        <v>132</v>
      </c>
      <c r="E191" s="37"/>
      <c r="F191" s="229" t="s">
        <v>390</v>
      </c>
      <c r="G191" s="37"/>
      <c r="H191" s="37"/>
      <c r="I191" s="230"/>
      <c r="J191" s="37"/>
      <c r="K191" s="37"/>
      <c r="L191" s="41"/>
      <c r="M191" s="231"/>
      <c r="N191" s="232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132</v>
      </c>
      <c r="AU191" s="14" t="s">
        <v>85</v>
      </c>
    </row>
    <row r="192" s="2" customFormat="1">
      <c r="A192" s="35"/>
      <c r="B192" s="36"/>
      <c r="C192" s="37"/>
      <c r="D192" s="228" t="s">
        <v>133</v>
      </c>
      <c r="E192" s="37"/>
      <c r="F192" s="233" t="s">
        <v>391</v>
      </c>
      <c r="G192" s="37"/>
      <c r="H192" s="37"/>
      <c r="I192" s="230"/>
      <c r="J192" s="37"/>
      <c r="K192" s="37"/>
      <c r="L192" s="41"/>
      <c r="M192" s="231"/>
      <c r="N192" s="232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133</v>
      </c>
      <c r="AU192" s="14" t="s">
        <v>85</v>
      </c>
    </row>
    <row r="193" s="2" customFormat="1" ht="14.4" customHeight="1">
      <c r="A193" s="35"/>
      <c r="B193" s="36"/>
      <c r="C193" s="234" t="s">
        <v>7</v>
      </c>
      <c r="D193" s="234" t="s">
        <v>135</v>
      </c>
      <c r="E193" s="235" t="s">
        <v>392</v>
      </c>
      <c r="F193" s="236" t="s">
        <v>393</v>
      </c>
      <c r="G193" s="237" t="s">
        <v>128</v>
      </c>
      <c r="H193" s="238">
        <v>20</v>
      </c>
      <c r="I193" s="239"/>
      <c r="J193" s="240">
        <f>ROUND(I193*H193,2)</f>
        <v>0</v>
      </c>
      <c r="K193" s="236" t="s">
        <v>297</v>
      </c>
      <c r="L193" s="241"/>
      <c r="M193" s="242" t="s">
        <v>1</v>
      </c>
      <c r="N193" s="243" t="s">
        <v>40</v>
      </c>
      <c r="O193" s="88"/>
      <c r="P193" s="224">
        <f>O193*H193</f>
        <v>0</v>
      </c>
      <c r="Q193" s="224">
        <v>0.056120000000000003</v>
      </c>
      <c r="R193" s="224">
        <f>Q193*H193</f>
        <v>1.1224000000000001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149</v>
      </c>
      <c r="AT193" s="226" t="s">
        <v>135</v>
      </c>
      <c r="AU193" s="226" t="s">
        <v>85</v>
      </c>
      <c r="AY193" s="14" t="s">
        <v>123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83</v>
      </c>
      <c r="BK193" s="227">
        <f>ROUND(I193*H193,2)</f>
        <v>0</v>
      </c>
      <c r="BL193" s="14" t="s">
        <v>149</v>
      </c>
      <c r="BM193" s="226" t="s">
        <v>394</v>
      </c>
    </row>
    <row r="194" s="2" customFormat="1">
      <c r="A194" s="35"/>
      <c r="B194" s="36"/>
      <c r="C194" s="37"/>
      <c r="D194" s="228" t="s">
        <v>132</v>
      </c>
      <c r="E194" s="37"/>
      <c r="F194" s="229" t="s">
        <v>393</v>
      </c>
      <c r="G194" s="37"/>
      <c r="H194" s="37"/>
      <c r="I194" s="230"/>
      <c r="J194" s="37"/>
      <c r="K194" s="37"/>
      <c r="L194" s="41"/>
      <c r="M194" s="231"/>
      <c r="N194" s="232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132</v>
      </c>
      <c r="AU194" s="14" t="s">
        <v>85</v>
      </c>
    </row>
    <row r="195" s="2" customFormat="1">
      <c r="A195" s="35"/>
      <c r="B195" s="36"/>
      <c r="C195" s="37"/>
      <c r="D195" s="228" t="s">
        <v>133</v>
      </c>
      <c r="E195" s="37"/>
      <c r="F195" s="233" t="s">
        <v>395</v>
      </c>
      <c r="G195" s="37"/>
      <c r="H195" s="37"/>
      <c r="I195" s="230"/>
      <c r="J195" s="37"/>
      <c r="K195" s="37"/>
      <c r="L195" s="41"/>
      <c r="M195" s="231"/>
      <c r="N195" s="232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133</v>
      </c>
      <c r="AU195" s="14" t="s">
        <v>85</v>
      </c>
    </row>
    <row r="196" s="2" customFormat="1" ht="24.15" customHeight="1">
      <c r="A196" s="35"/>
      <c r="B196" s="36"/>
      <c r="C196" s="215" t="s">
        <v>250</v>
      </c>
      <c r="D196" s="215" t="s">
        <v>125</v>
      </c>
      <c r="E196" s="216" t="s">
        <v>396</v>
      </c>
      <c r="F196" s="217" t="s">
        <v>397</v>
      </c>
      <c r="G196" s="218" t="s">
        <v>326</v>
      </c>
      <c r="H196" s="219">
        <v>42</v>
      </c>
      <c r="I196" s="220"/>
      <c r="J196" s="221">
        <f>ROUND(I196*H196,2)</f>
        <v>0</v>
      </c>
      <c r="K196" s="217" t="s">
        <v>297</v>
      </c>
      <c r="L196" s="41"/>
      <c r="M196" s="222" t="s">
        <v>1</v>
      </c>
      <c r="N196" s="223" t="s">
        <v>40</v>
      </c>
      <c r="O196" s="88"/>
      <c r="P196" s="224">
        <f>O196*H196</f>
        <v>0</v>
      </c>
      <c r="Q196" s="224">
        <v>0.084250000000000005</v>
      </c>
      <c r="R196" s="224">
        <f>Q196*H196</f>
        <v>3.5385000000000004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327</v>
      </c>
      <c r="AT196" s="226" t="s">
        <v>125</v>
      </c>
      <c r="AU196" s="226" t="s">
        <v>85</v>
      </c>
      <c r="AY196" s="14" t="s">
        <v>123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83</v>
      </c>
      <c r="BK196" s="227">
        <f>ROUND(I196*H196,2)</f>
        <v>0</v>
      </c>
      <c r="BL196" s="14" t="s">
        <v>327</v>
      </c>
      <c r="BM196" s="226" t="s">
        <v>398</v>
      </c>
    </row>
    <row r="197" s="2" customFormat="1">
      <c r="A197" s="35"/>
      <c r="B197" s="36"/>
      <c r="C197" s="37"/>
      <c r="D197" s="228" t="s">
        <v>132</v>
      </c>
      <c r="E197" s="37"/>
      <c r="F197" s="229" t="s">
        <v>399</v>
      </c>
      <c r="G197" s="37"/>
      <c r="H197" s="37"/>
      <c r="I197" s="230"/>
      <c r="J197" s="37"/>
      <c r="K197" s="37"/>
      <c r="L197" s="41"/>
      <c r="M197" s="231"/>
      <c r="N197" s="232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132</v>
      </c>
      <c r="AU197" s="14" t="s">
        <v>85</v>
      </c>
    </row>
    <row r="198" s="2" customFormat="1">
      <c r="A198" s="35"/>
      <c r="B198" s="36"/>
      <c r="C198" s="37"/>
      <c r="D198" s="228" t="s">
        <v>133</v>
      </c>
      <c r="E198" s="37"/>
      <c r="F198" s="233" t="s">
        <v>400</v>
      </c>
      <c r="G198" s="37"/>
      <c r="H198" s="37"/>
      <c r="I198" s="230"/>
      <c r="J198" s="37"/>
      <c r="K198" s="37"/>
      <c r="L198" s="41"/>
      <c r="M198" s="231"/>
      <c r="N198" s="232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133</v>
      </c>
      <c r="AU198" s="14" t="s">
        <v>85</v>
      </c>
    </row>
    <row r="199" s="2" customFormat="1" ht="24.15" customHeight="1">
      <c r="A199" s="35"/>
      <c r="B199" s="36"/>
      <c r="C199" s="215" t="s">
        <v>256</v>
      </c>
      <c r="D199" s="215" t="s">
        <v>125</v>
      </c>
      <c r="E199" s="216" t="s">
        <v>401</v>
      </c>
      <c r="F199" s="217" t="s">
        <v>402</v>
      </c>
      <c r="G199" s="218" t="s">
        <v>128</v>
      </c>
      <c r="H199" s="219">
        <v>20</v>
      </c>
      <c r="I199" s="220"/>
      <c r="J199" s="221">
        <f>ROUND(I199*H199,2)</f>
        <v>0</v>
      </c>
      <c r="K199" s="217" t="s">
        <v>297</v>
      </c>
      <c r="L199" s="41"/>
      <c r="M199" s="222" t="s">
        <v>1</v>
      </c>
      <c r="N199" s="223" t="s">
        <v>40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327</v>
      </c>
      <c r="AT199" s="226" t="s">
        <v>125</v>
      </c>
      <c r="AU199" s="226" t="s">
        <v>85</v>
      </c>
      <c r="AY199" s="14" t="s">
        <v>123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83</v>
      </c>
      <c r="BK199" s="227">
        <f>ROUND(I199*H199,2)</f>
        <v>0</v>
      </c>
      <c r="BL199" s="14" t="s">
        <v>327</v>
      </c>
      <c r="BM199" s="226" t="s">
        <v>403</v>
      </c>
    </row>
    <row r="200" s="2" customFormat="1">
      <c r="A200" s="35"/>
      <c r="B200" s="36"/>
      <c r="C200" s="37"/>
      <c r="D200" s="228" t="s">
        <v>132</v>
      </c>
      <c r="E200" s="37"/>
      <c r="F200" s="229" t="s">
        <v>404</v>
      </c>
      <c r="G200" s="37"/>
      <c r="H200" s="37"/>
      <c r="I200" s="230"/>
      <c r="J200" s="37"/>
      <c r="K200" s="37"/>
      <c r="L200" s="41"/>
      <c r="M200" s="231"/>
      <c r="N200" s="232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132</v>
      </c>
      <c r="AU200" s="14" t="s">
        <v>85</v>
      </c>
    </row>
    <row r="201" s="2" customFormat="1">
      <c r="A201" s="35"/>
      <c r="B201" s="36"/>
      <c r="C201" s="37"/>
      <c r="D201" s="228" t="s">
        <v>133</v>
      </c>
      <c r="E201" s="37"/>
      <c r="F201" s="233" t="s">
        <v>405</v>
      </c>
      <c r="G201" s="37"/>
      <c r="H201" s="37"/>
      <c r="I201" s="230"/>
      <c r="J201" s="37"/>
      <c r="K201" s="37"/>
      <c r="L201" s="41"/>
      <c r="M201" s="231"/>
      <c r="N201" s="232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133</v>
      </c>
      <c r="AU201" s="14" t="s">
        <v>85</v>
      </c>
    </row>
    <row r="202" s="12" customFormat="1" ht="25.92" customHeight="1">
      <c r="A202" s="12"/>
      <c r="B202" s="199"/>
      <c r="C202" s="200"/>
      <c r="D202" s="201" t="s">
        <v>74</v>
      </c>
      <c r="E202" s="202" t="s">
        <v>406</v>
      </c>
      <c r="F202" s="202" t="s">
        <v>407</v>
      </c>
      <c r="G202" s="200"/>
      <c r="H202" s="200"/>
      <c r="I202" s="203"/>
      <c r="J202" s="204">
        <f>BK202</f>
        <v>0</v>
      </c>
      <c r="K202" s="200"/>
      <c r="L202" s="205"/>
      <c r="M202" s="206"/>
      <c r="N202" s="207"/>
      <c r="O202" s="207"/>
      <c r="P202" s="208">
        <f>SUM(P203:P208)</f>
        <v>0</v>
      </c>
      <c r="Q202" s="207"/>
      <c r="R202" s="208">
        <f>SUM(R203:R208)</f>
        <v>0</v>
      </c>
      <c r="S202" s="207"/>
      <c r="T202" s="209">
        <f>SUM(T203:T208)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130</v>
      </c>
      <c r="AT202" s="211" t="s">
        <v>74</v>
      </c>
      <c r="AU202" s="211" t="s">
        <v>75</v>
      </c>
      <c r="AY202" s="210" t="s">
        <v>123</v>
      </c>
      <c r="BK202" s="212">
        <f>SUM(BK203:BK208)</f>
        <v>0</v>
      </c>
    </row>
    <row r="203" s="2" customFormat="1" ht="14.4" customHeight="1">
      <c r="A203" s="35"/>
      <c r="B203" s="36"/>
      <c r="C203" s="215" t="s">
        <v>260</v>
      </c>
      <c r="D203" s="215" t="s">
        <v>125</v>
      </c>
      <c r="E203" s="216" t="s">
        <v>408</v>
      </c>
      <c r="F203" s="217" t="s">
        <v>409</v>
      </c>
      <c r="G203" s="218" t="s">
        <v>263</v>
      </c>
      <c r="H203" s="219">
        <v>32</v>
      </c>
      <c r="I203" s="220"/>
      <c r="J203" s="221">
        <f>ROUND(I203*H203,2)</f>
        <v>0</v>
      </c>
      <c r="K203" s="217" t="s">
        <v>297</v>
      </c>
      <c r="L203" s="41"/>
      <c r="M203" s="222" t="s">
        <v>1</v>
      </c>
      <c r="N203" s="223" t="s">
        <v>40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190</v>
      </c>
      <c r="AT203" s="226" t="s">
        <v>125</v>
      </c>
      <c r="AU203" s="226" t="s">
        <v>83</v>
      </c>
      <c r="AY203" s="14" t="s">
        <v>123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83</v>
      </c>
      <c r="BK203" s="227">
        <f>ROUND(I203*H203,2)</f>
        <v>0</v>
      </c>
      <c r="BL203" s="14" t="s">
        <v>190</v>
      </c>
      <c r="BM203" s="226" t="s">
        <v>410</v>
      </c>
    </row>
    <row r="204" s="2" customFormat="1">
      <c r="A204" s="35"/>
      <c r="B204" s="36"/>
      <c r="C204" s="37"/>
      <c r="D204" s="228" t="s">
        <v>132</v>
      </c>
      <c r="E204" s="37"/>
      <c r="F204" s="229" t="s">
        <v>411</v>
      </c>
      <c r="G204" s="37"/>
      <c r="H204" s="37"/>
      <c r="I204" s="230"/>
      <c r="J204" s="37"/>
      <c r="K204" s="37"/>
      <c r="L204" s="41"/>
      <c r="M204" s="231"/>
      <c r="N204" s="232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132</v>
      </c>
      <c r="AU204" s="14" t="s">
        <v>83</v>
      </c>
    </row>
    <row r="205" s="2" customFormat="1">
      <c r="A205" s="35"/>
      <c r="B205" s="36"/>
      <c r="C205" s="37"/>
      <c r="D205" s="228" t="s">
        <v>133</v>
      </c>
      <c r="E205" s="37"/>
      <c r="F205" s="233" t="s">
        <v>412</v>
      </c>
      <c r="G205" s="37"/>
      <c r="H205" s="37"/>
      <c r="I205" s="230"/>
      <c r="J205" s="37"/>
      <c r="K205" s="37"/>
      <c r="L205" s="41"/>
      <c r="M205" s="231"/>
      <c r="N205" s="23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133</v>
      </c>
      <c r="AU205" s="14" t="s">
        <v>83</v>
      </c>
    </row>
    <row r="206" s="2" customFormat="1" ht="14.4" customHeight="1">
      <c r="A206" s="35"/>
      <c r="B206" s="36"/>
      <c r="C206" s="215" t="s">
        <v>267</v>
      </c>
      <c r="D206" s="215" t="s">
        <v>125</v>
      </c>
      <c r="E206" s="216" t="s">
        <v>413</v>
      </c>
      <c r="F206" s="217" t="s">
        <v>414</v>
      </c>
      <c r="G206" s="218" t="s">
        <v>263</v>
      </c>
      <c r="H206" s="219">
        <v>48</v>
      </c>
      <c r="I206" s="220"/>
      <c r="J206" s="221">
        <f>ROUND(I206*H206,2)</f>
        <v>0</v>
      </c>
      <c r="K206" s="217" t="s">
        <v>297</v>
      </c>
      <c r="L206" s="41"/>
      <c r="M206" s="222" t="s">
        <v>1</v>
      </c>
      <c r="N206" s="223" t="s">
        <v>40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190</v>
      </c>
      <c r="AT206" s="226" t="s">
        <v>125</v>
      </c>
      <c r="AU206" s="226" t="s">
        <v>83</v>
      </c>
      <c r="AY206" s="14" t="s">
        <v>123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83</v>
      </c>
      <c r="BK206" s="227">
        <f>ROUND(I206*H206,2)</f>
        <v>0</v>
      </c>
      <c r="BL206" s="14" t="s">
        <v>190</v>
      </c>
      <c r="BM206" s="226" t="s">
        <v>415</v>
      </c>
    </row>
    <row r="207" s="2" customFormat="1">
      <c r="A207" s="35"/>
      <c r="B207" s="36"/>
      <c r="C207" s="37"/>
      <c r="D207" s="228" t="s">
        <v>132</v>
      </c>
      <c r="E207" s="37"/>
      <c r="F207" s="229" t="s">
        <v>416</v>
      </c>
      <c r="G207" s="37"/>
      <c r="H207" s="37"/>
      <c r="I207" s="230"/>
      <c r="J207" s="37"/>
      <c r="K207" s="37"/>
      <c r="L207" s="41"/>
      <c r="M207" s="231"/>
      <c r="N207" s="232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132</v>
      </c>
      <c r="AU207" s="14" t="s">
        <v>83</v>
      </c>
    </row>
    <row r="208" s="2" customFormat="1">
      <c r="A208" s="35"/>
      <c r="B208" s="36"/>
      <c r="C208" s="37"/>
      <c r="D208" s="228" t="s">
        <v>133</v>
      </c>
      <c r="E208" s="37"/>
      <c r="F208" s="233" t="s">
        <v>417</v>
      </c>
      <c r="G208" s="37"/>
      <c r="H208" s="37"/>
      <c r="I208" s="230"/>
      <c r="J208" s="37"/>
      <c r="K208" s="37"/>
      <c r="L208" s="41"/>
      <c r="M208" s="231"/>
      <c r="N208" s="232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133</v>
      </c>
      <c r="AU208" s="14" t="s">
        <v>83</v>
      </c>
    </row>
    <row r="209" s="12" customFormat="1" ht="25.92" customHeight="1">
      <c r="A209" s="12"/>
      <c r="B209" s="199"/>
      <c r="C209" s="200"/>
      <c r="D209" s="201" t="s">
        <v>74</v>
      </c>
      <c r="E209" s="202" t="s">
        <v>185</v>
      </c>
      <c r="F209" s="202" t="s">
        <v>186</v>
      </c>
      <c r="G209" s="200"/>
      <c r="H209" s="200"/>
      <c r="I209" s="203"/>
      <c r="J209" s="204">
        <f>BK209</f>
        <v>0</v>
      </c>
      <c r="K209" s="200"/>
      <c r="L209" s="205"/>
      <c r="M209" s="206"/>
      <c r="N209" s="207"/>
      <c r="O209" s="207"/>
      <c r="P209" s="208">
        <f>SUM(P210:P220)</f>
        <v>0</v>
      </c>
      <c r="Q209" s="207"/>
      <c r="R209" s="208">
        <f>SUM(R210:R220)</f>
        <v>0.0062399999999999999</v>
      </c>
      <c r="S209" s="207"/>
      <c r="T209" s="209">
        <f>SUM(T210:T220)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0" t="s">
        <v>130</v>
      </c>
      <c r="AT209" s="211" t="s">
        <v>74</v>
      </c>
      <c r="AU209" s="211" t="s">
        <v>75</v>
      </c>
      <c r="AY209" s="210" t="s">
        <v>123</v>
      </c>
      <c r="BK209" s="212">
        <f>SUM(BK210:BK220)</f>
        <v>0</v>
      </c>
    </row>
    <row r="210" s="2" customFormat="1" ht="14.4" customHeight="1">
      <c r="A210" s="35"/>
      <c r="B210" s="36"/>
      <c r="C210" s="234" t="s">
        <v>272</v>
      </c>
      <c r="D210" s="234" t="s">
        <v>135</v>
      </c>
      <c r="E210" s="235" t="s">
        <v>418</v>
      </c>
      <c r="F210" s="236" t="s">
        <v>419</v>
      </c>
      <c r="G210" s="237" t="s">
        <v>148</v>
      </c>
      <c r="H210" s="238">
        <v>162</v>
      </c>
      <c r="I210" s="239"/>
      <c r="J210" s="240">
        <f>ROUND(I210*H210,2)</f>
        <v>0</v>
      </c>
      <c r="K210" s="236" t="s">
        <v>297</v>
      </c>
      <c r="L210" s="241"/>
      <c r="M210" s="242" t="s">
        <v>1</v>
      </c>
      <c r="N210" s="243" t="s">
        <v>40</v>
      </c>
      <c r="O210" s="88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149</v>
      </c>
      <c r="AT210" s="226" t="s">
        <v>135</v>
      </c>
      <c r="AU210" s="226" t="s">
        <v>83</v>
      </c>
      <c r="AY210" s="14" t="s">
        <v>123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83</v>
      </c>
      <c r="BK210" s="227">
        <f>ROUND(I210*H210,2)</f>
        <v>0</v>
      </c>
      <c r="BL210" s="14" t="s">
        <v>149</v>
      </c>
      <c r="BM210" s="226" t="s">
        <v>420</v>
      </c>
    </row>
    <row r="211" s="2" customFormat="1">
      <c r="A211" s="35"/>
      <c r="B211" s="36"/>
      <c r="C211" s="37"/>
      <c r="D211" s="228" t="s">
        <v>132</v>
      </c>
      <c r="E211" s="37"/>
      <c r="F211" s="229" t="s">
        <v>419</v>
      </c>
      <c r="G211" s="37"/>
      <c r="H211" s="37"/>
      <c r="I211" s="230"/>
      <c r="J211" s="37"/>
      <c r="K211" s="37"/>
      <c r="L211" s="41"/>
      <c r="M211" s="231"/>
      <c r="N211" s="232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132</v>
      </c>
      <c r="AU211" s="14" t="s">
        <v>83</v>
      </c>
    </row>
    <row r="212" s="2" customFormat="1" ht="14.4" customHeight="1">
      <c r="A212" s="35"/>
      <c r="B212" s="36"/>
      <c r="C212" s="234" t="s">
        <v>278</v>
      </c>
      <c r="D212" s="234" t="s">
        <v>135</v>
      </c>
      <c r="E212" s="235" t="s">
        <v>421</v>
      </c>
      <c r="F212" s="236" t="s">
        <v>422</v>
      </c>
      <c r="G212" s="237" t="s">
        <v>148</v>
      </c>
      <c r="H212" s="238">
        <v>20</v>
      </c>
      <c r="I212" s="239"/>
      <c r="J212" s="240">
        <f>ROUND(I212*H212,2)</f>
        <v>0</v>
      </c>
      <c r="K212" s="236" t="s">
        <v>297</v>
      </c>
      <c r="L212" s="241"/>
      <c r="M212" s="242" t="s">
        <v>1</v>
      </c>
      <c r="N212" s="243" t="s">
        <v>40</v>
      </c>
      <c r="O212" s="88"/>
      <c r="P212" s="224">
        <f>O212*H212</f>
        <v>0</v>
      </c>
      <c r="Q212" s="224">
        <v>0.00014999999999999999</v>
      </c>
      <c r="R212" s="224">
        <f>Q212*H212</f>
        <v>0.0029999999999999996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149</v>
      </c>
      <c r="AT212" s="226" t="s">
        <v>135</v>
      </c>
      <c r="AU212" s="226" t="s">
        <v>83</v>
      </c>
      <c r="AY212" s="14" t="s">
        <v>123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83</v>
      </c>
      <c r="BK212" s="227">
        <f>ROUND(I212*H212,2)</f>
        <v>0</v>
      </c>
      <c r="BL212" s="14" t="s">
        <v>149</v>
      </c>
      <c r="BM212" s="226" t="s">
        <v>423</v>
      </c>
    </row>
    <row r="213" s="2" customFormat="1">
      <c r="A213" s="35"/>
      <c r="B213" s="36"/>
      <c r="C213" s="37"/>
      <c r="D213" s="228" t="s">
        <v>132</v>
      </c>
      <c r="E213" s="37"/>
      <c r="F213" s="229" t="s">
        <v>422</v>
      </c>
      <c r="G213" s="37"/>
      <c r="H213" s="37"/>
      <c r="I213" s="230"/>
      <c r="J213" s="37"/>
      <c r="K213" s="37"/>
      <c r="L213" s="41"/>
      <c r="M213" s="231"/>
      <c r="N213" s="232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132</v>
      </c>
      <c r="AU213" s="14" t="s">
        <v>83</v>
      </c>
    </row>
    <row r="214" s="2" customFormat="1">
      <c r="A214" s="35"/>
      <c r="B214" s="36"/>
      <c r="C214" s="37"/>
      <c r="D214" s="228" t="s">
        <v>133</v>
      </c>
      <c r="E214" s="37"/>
      <c r="F214" s="233" t="s">
        <v>424</v>
      </c>
      <c r="G214" s="37"/>
      <c r="H214" s="37"/>
      <c r="I214" s="230"/>
      <c r="J214" s="37"/>
      <c r="K214" s="37"/>
      <c r="L214" s="41"/>
      <c r="M214" s="231"/>
      <c r="N214" s="232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133</v>
      </c>
      <c r="AU214" s="14" t="s">
        <v>83</v>
      </c>
    </row>
    <row r="215" s="2" customFormat="1" ht="24.15" customHeight="1">
      <c r="A215" s="35"/>
      <c r="B215" s="36"/>
      <c r="C215" s="234" t="s">
        <v>283</v>
      </c>
      <c r="D215" s="234" t="s">
        <v>135</v>
      </c>
      <c r="E215" s="235" t="s">
        <v>425</v>
      </c>
      <c r="F215" s="236" t="s">
        <v>426</v>
      </c>
      <c r="G215" s="237" t="s">
        <v>427</v>
      </c>
      <c r="H215" s="238">
        <v>2</v>
      </c>
      <c r="I215" s="239"/>
      <c r="J215" s="240">
        <f>ROUND(I215*H215,2)</f>
        <v>0</v>
      </c>
      <c r="K215" s="236" t="s">
        <v>297</v>
      </c>
      <c r="L215" s="241"/>
      <c r="M215" s="242" t="s">
        <v>1</v>
      </c>
      <c r="N215" s="243" t="s">
        <v>40</v>
      </c>
      <c r="O215" s="88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149</v>
      </c>
      <c r="AT215" s="226" t="s">
        <v>135</v>
      </c>
      <c r="AU215" s="226" t="s">
        <v>83</v>
      </c>
      <c r="AY215" s="14" t="s">
        <v>123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83</v>
      </c>
      <c r="BK215" s="227">
        <f>ROUND(I215*H215,2)</f>
        <v>0</v>
      </c>
      <c r="BL215" s="14" t="s">
        <v>149</v>
      </c>
      <c r="BM215" s="226" t="s">
        <v>428</v>
      </c>
    </row>
    <row r="216" s="2" customFormat="1">
      <c r="A216" s="35"/>
      <c r="B216" s="36"/>
      <c r="C216" s="37"/>
      <c r="D216" s="228" t="s">
        <v>132</v>
      </c>
      <c r="E216" s="37"/>
      <c r="F216" s="229" t="s">
        <v>426</v>
      </c>
      <c r="G216" s="37"/>
      <c r="H216" s="37"/>
      <c r="I216" s="230"/>
      <c r="J216" s="37"/>
      <c r="K216" s="37"/>
      <c r="L216" s="41"/>
      <c r="M216" s="231"/>
      <c r="N216" s="232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132</v>
      </c>
      <c r="AU216" s="14" t="s">
        <v>83</v>
      </c>
    </row>
    <row r="217" s="2" customFormat="1">
      <c r="A217" s="35"/>
      <c r="B217" s="36"/>
      <c r="C217" s="37"/>
      <c r="D217" s="228" t="s">
        <v>133</v>
      </c>
      <c r="E217" s="37"/>
      <c r="F217" s="233" t="s">
        <v>429</v>
      </c>
      <c r="G217" s="37"/>
      <c r="H217" s="37"/>
      <c r="I217" s="230"/>
      <c r="J217" s="37"/>
      <c r="K217" s="37"/>
      <c r="L217" s="41"/>
      <c r="M217" s="231"/>
      <c r="N217" s="232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133</v>
      </c>
      <c r="AU217" s="14" t="s">
        <v>83</v>
      </c>
    </row>
    <row r="218" s="2" customFormat="1" ht="14.4" customHeight="1">
      <c r="A218" s="35"/>
      <c r="B218" s="36"/>
      <c r="C218" s="234" t="s">
        <v>430</v>
      </c>
      <c r="D218" s="234" t="s">
        <v>135</v>
      </c>
      <c r="E218" s="235" t="s">
        <v>431</v>
      </c>
      <c r="F218" s="236" t="s">
        <v>432</v>
      </c>
      <c r="G218" s="237" t="s">
        <v>148</v>
      </c>
      <c r="H218" s="238">
        <v>162</v>
      </c>
      <c r="I218" s="239"/>
      <c r="J218" s="240">
        <f>ROUND(I218*H218,2)</f>
        <v>0</v>
      </c>
      <c r="K218" s="236" t="s">
        <v>297</v>
      </c>
      <c r="L218" s="241"/>
      <c r="M218" s="242" t="s">
        <v>1</v>
      </c>
      <c r="N218" s="243" t="s">
        <v>40</v>
      </c>
      <c r="O218" s="88"/>
      <c r="P218" s="224">
        <f>O218*H218</f>
        <v>0</v>
      </c>
      <c r="Q218" s="224">
        <v>2.0000000000000002E-05</v>
      </c>
      <c r="R218" s="224">
        <f>Q218*H218</f>
        <v>0.0032400000000000003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149</v>
      </c>
      <c r="AT218" s="226" t="s">
        <v>135</v>
      </c>
      <c r="AU218" s="226" t="s">
        <v>83</v>
      </c>
      <c r="AY218" s="14" t="s">
        <v>123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4" t="s">
        <v>83</v>
      </c>
      <c r="BK218" s="227">
        <f>ROUND(I218*H218,2)</f>
        <v>0</v>
      </c>
      <c r="BL218" s="14" t="s">
        <v>149</v>
      </c>
      <c r="BM218" s="226" t="s">
        <v>433</v>
      </c>
    </row>
    <row r="219" s="2" customFormat="1">
      <c r="A219" s="35"/>
      <c r="B219" s="36"/>
      <c r="C219" s="37"/>
      <c r="D219" s="228" t="s">
        <v>132</v>
      </c>
      <c r="E219" s="37"/>
      <c r="F219" s="229" t="s">
        <v>432</v>
      </c>
      <c r="G219" s="37"/>
      <c r="H219" s="37"/>
      <c r="I219" s="230"/>
      <c r="J219" s="37"/>
      <c r="K219" s="37"/>
      <c r="L219" s="41"/>
      <c r="M219" s="231"/>
      <c r="N219" s="232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132</v>
      </c>
      <c r="AU219" s="14" t="s">
        <v>83</v>
      </c>
    </row>
    <row r="220" s="2" customFormat="1">
      <c r="A220" s="35"/>
      <c r="B220" s="36"/>
      <c r="C220" s="37"/>
      <c r="D220" s="228" t="s">
        <v>133</v>
      </c>
      <c r="E220" s="37"/>
      <c r="F220" s="233" t="s">
        <v>434</v>
      </c>
      <c r="G220" s="37"/>
      <c r="H220" s="37"/>
      <c r="I220" s="230"/>
      <c r="J220" s="37"/>
      <c r="K220" s="37"/>
      <c r="L220" s="41"/>
      <c r="M220" s="244"/>
      <c r="N220" s="245"/>
      <c r="O220" s="246"/>
      <c r="P220" s="246"/>
      <c r="Q220" s="246"/>
      <c r="R220" s="246"/>
      <c r="S220" s="246"/>
      <c r="T220" s="247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133</v>
      </c>
      <c r="AU220" s="14" t="s">
        <v>83</v>
      </c>
    </row>
    <row r="221" s="2" customFormat="1" ht="6.96" customHeight="1">
      <c r="A221" s="35"/>
      <c r="B221" s="63"/>
      <c r="C221" s="64"/>
      <c r="D221" s="64"/>
      <c r="E221" s="64"/>
      <c r="F221" s="64"/>
      <c r="G221" s="64"/>
      <c r="H221" s="64"/>
      <c r="I221" s="64"/>
      <c r="J221" s="64"/>
      <c r="K221" s="64"/>
      <c r="L221" s="41"/>
      <c r="M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</row>
  </sheetData>
  <sheetProtection sheet="1" autoFilter="0" formatColumns="0" formatRows="0" objects="1" scenarios="1" spinCount="100000" saltValue="bC8eMrepjhp5emTuT8rP4DX+92BnKpD1QInr/hs3vWPV0d57fcIDNRRecjgIhIlYm6TCg2c5rSEs0JDP0RhPLQ==" hashValue="g3Z2XDnyLCWwNfT73eAAk5UKbw6qlUSmWA7MUpV4M+NKgNPgSHQjG+McEF0Z7Kt3Gd47fo1GckkH7Tiw+3n6sw==" algorithmName="SHA-512" password="CC35"/>
  <autoFilter ref="C124:K22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 xml:space="preserve"> Oprava napájecího kabelu pro ON Hradec Králové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435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13. 7. 2020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27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31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ROUND((SUM(BE117:BE141)),  2)</f>
        <v>0</v>
      </c>
      <c r="G33" s="35"/>
      <c r="H33" s="35"/>
      <c r="I33" s="152">
        <v>0.20999999999999999</v>
      </c>
      <c r="J33" s="151">
        <f>ROUND(((SUM(BE117:BE141))*I33),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ROUND((SUM(BF117:BF141)),  2)</f>
        <v>0</v>
      </c>
      <c r="G34" s="35"/>
      <c r="H34" s="35"/>
      <c r="I34" s="152">
        <v>0.14999999999999999</v>
      </c>
      <c r="J34" s="151">
        <f>ROUND(((SUM(BF117:BF141))*I34),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ROUND((SUM(BG117:BG141)),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ROUND((SUM(BH117:BH141)),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ROUND((SUM(BI117:BI141)),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 Oprava napájecího kabelu pro ON Hradec Králové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R03 -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Hradec Králové</v>
      </c>
      <c r="G89" s="37"/>
      <c r="H89" s="37"/>
      <c r="I89" s="29" t="s">
        <v>22</v>
      </c>
      <c r="J89" s="76" t="str">
        <f>IF(J12="","",J12)</f>
        <v>13. 7. 2020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s.o. OŘ Hradec Králové</v>
      </c>
      <c r="G91" s="37"/>
      <c r="H91" s="37"/>
      <c r="I91" s="29" t="s">
        <v>30</v>
      </c>
      <c r="J91" s="33" t="str">
        <f>E21</f>
        <v>Josef Kadeřávek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Josef Kadeřávek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436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108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 xml:space="preserve"> Oprava napájecího kabelu pro ON Hradec Králové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R03 - VRN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Hradec Králové</v>
      </c>
      <c r="G111" s="37"/>
      <c r="H111" s="37"/>
      <c r="I111" s="29" t="s">
        <v>22</v>
      </c>
      <c r="J111" s="76" t="str">
        <f>IF(J12="","",J12)</f>
        <v>13. 7. 2020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železnic, s.o. OŘ Hradec Králové</v>
      </c>
      <c r="G113" s="37"/>
      <c r="H113" s="37"/>
      <c r="I113" s="29" t="s">
        <v>30</v>
      </c>
      <c r="J113" s="33" t="str">
        <f>E21</f>
        <v>Josef Kadeřávek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33</v>
      </c>
      <c r="J114" s="33" t="str">
        <f>E24</f>
        <v>Josef Kadeřávek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109</v>
      </c>
      <c r="D116" s="191" t="s">
        <v>60</v>
      </c>
      <c r="E116" s="191" t="s">
        <v>56</v>
      </c>
      <c r="F116" s="191" t="s">
        <v>57</v>
      </c>
      <c r="G116" s="191" t="s">
        <v>110</v>
      </c>
      <c r="H116" s="191" t="s">
        <v>111</v>
      </c>
      <c r="I116" s="191" t="s">
        <v>112</v>
      </c>
      <c r="J116" s="191" t="s">
        <v>100</v>
      </c>
      <c r="K116" s="192" t="s">
        <v>113</v>
      </c>
      <c r="L116" s="193"/>
      <c r="M116" s="97" t="s">
        <v>1</v>
      </c>
      <c r="N116" s="98" t="s">
        <v>39</v>
      </c>
      <c r="O116" s="98" t="s">
        <v>114</v>
      </c>
      <c r="P116" s="98" t="s">
        <v>115</v>
      </c>
      <c r="Q116" s="98" t="s">
        <v>116</v>
      </c>
      <c r="R116" s="98" t="s">
        <v>117</v>
      </c>
      <c r="S116" s="98" t="s">
        <v>118</v>
      </c>
      <c r="T116" s="99" t="s">
        <v>119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120</v>
      </c>
      <c r="D117" s="37"/>
      <c r="E117" s="37"/>
      <c r="F117" s="37"/>
      <c r="G117" s="37"/>
      <c r="H117" s="37"/>
      <c r="I117" s="37"/>
      <c r="J117" s="194">
        <f>BK117</f>
        <v>0</v>
      </c>
      <c r="K117" s="37"/>
      <c r="L117" s="41"/>
      <c r="M117" s="100"/>
      <c r="N117" s="195"/>
      <c r="O117" s="101"/>
      <c r="P117" s="196">
        <f>P118</f>
        <v>0</v>
      </c>
      <c r="Q117" s="101"/>
      <c r="R117" s="196">
        <f>R118</f>
        <v>0</v>
      </c>
      <c r="S117" s="101"/>
      <c r="T117" s="19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74</v>
      </c>
      <c r="AU117" s="14" t="s">
        <v>102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74</v>
      </c>
      <c r="E118" s="202" t="s">
        <v>90</v>
      </c>
      <c r="F118" s="202" t="s">
        <v>437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SUM(P119:P141)</f>
        <v>0</v>
      </c>
      <c r="Q118" s="207"/>
      <c r="R118" s="208">
        <f>SUM(R119:R141)</f>
        <v>0</v>
      </c>
      <c r="S118" s="207"/>
      <c r="T118" s="209">
        <f>SUM(T119:T141)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156</v>
      </c>
      <c r="AT118" s="211" t="s">
        <v>74</v>
      </c>
      <c r="AU118" s="211" t="s">
        <v>75</v>
      </c>
      <c r="AY118" s="210" t="s">
        <v>123</v>
      </c>
      <c r="BK118" s="212">
        <f>SUM(BK119:BK141)</f>
        <v>0</v>
      </c>
    </row>
    <row r="119" s="2" customFormat="1" ht="24.15" customHeight="1">
      <c r="A119" s="35"/>
      <c r="B119" s="36"/>
      <c r="C119" s="215" t="s">
        <v>83</v>
      </c>
      <c r="D119" s="215" t="s">
        <v>125</v>
      </c>
      <c r="E119" s="216" t="s">
        <v>438</v>
      </c>
      <c r="F119" s="217" t="s">
        <v>439</v>
      </c>
      <c r="G119" s="218" t="s">
        <v>440</v>
      </c>
      <c r="H119" s="248"/>
      <c r="I119" s="220"/>
      <c r="J119" s="221">
        <f>ROUND(I119*H119,2)</f>
        <v>0</v>
      </c>
      <c r="K119" s="217" t="s">
        <v>129</v>
      </c>
      <c r="L119" s="41"/>
      <c r="M119" s="222" t="s">
        <v>1</v>
      </c>
      <c r="N119" s="223" t="s">
        <v>40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130</v>
      </c>
      <c r="AT119" s="226" t="s">
        <v>125</v>
      </c>
      <c r="AU119" s="226" t="s">
        <v>83</v>
      </c>
      <c r="AY119" s="14" t="s">
        <v>123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83</v>
      </c>
      <c r="BK119" s="227">
        <f>ROUND(I119*H119,2)</f>
        <v>0</v>
      </c>
      <c r="BL119" s="14" t="s">
        <v>130</v>
      </c>
      <c r="BM119" s="226" t="s">
        <v>441</v>
      </c>
    </row>
    <row r="120" s="2" customFormat="1">
      <c r="A120" s="35"/>
      <c r="B120" s="36"/>
      <c r="C120" s="37"/>
      <c r="D120" s="228" t="s">
        <v>132</v>
      </c>
      <c r="E120" s="37"/>
      <c r="F120" s="229" t="s">
        <v>439</v>
      </c>
      <c r="G120" s="37"/>
      <c r="H120" s="37"/>
      <c r="I120" s="230"/>
      <c r="J120" s="37"/>
      <c r="K120" s="37"/>
      <c r="L120" s="41"/>
      <c r="M120" s="231"/>
      <c r="N120" s="232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132</v>
      </c>
      <c r="AU120" s="14" t="s">
        <v>83</v>
      </c>
    </row>
    <row r="121" s="2" customFormat="1" ht="24.15" customHeight="1">
      <c r="A121" s="35"/>
      <c r="B121" s="36"/>
      <c r="C121" s="215" t="s">
        <v>85</v>
      </c>
      <c r="D121" s="215" t="s">
        <v>125</v>
      </c>
      <c r="E121" s="216" t="s">
        <v>442</v>
      </c>
      <c r="F121" s="217" t="s">
        <v>443</v>
      </c>
      <c r="G121" s="218" t="s">
        <v>440</v>
      </c>
      <c r="H121" s="248"/>
      <c r="I121" s="220"/>
      <c r="J121" s="221">
        <f>ROUND(I121*H121,2)</f>
        <v>0</v>
      </c>
      <c r="K121" s="217" t="s">
        <v>129</v>
      </c>
      <c r="L121" s="41"/>
      <c r="M121" s="222" t="s">
        <v>1</v>
      </c>
      <c r="N121" s="223" t="s">
        <v>40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130</v>
      </c>
      <c r="AT121" s="226" t="s">
        <v>125</v>
      </c>
      <c r="AU121" s="226" t="s">
        <v>83</v>
      </c>
      <c r="AY121" s="14" t="s">
        <v>123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83</v>
      </c>
      <c r="BK121" s="227">
        <f>ROUND(I121*H121,2)</f>
        <v>0</v>
      </c>
      <c r="BL121" s="14" t="s">
        <v>130</v>
      </c>
      <c r="BM121" s="226" t="s">
        <v>444</v>
      </c>
    </row>
    <row r="122" s="2" customFormat="1">
      <c r="A122" s="35"/>
      <c r="B122" s="36"/>
      <c r="C122" s="37"/>
      <c r="D122" s="228" t="s">
        <v>132</v>
      </c>
      <c r="E122" s="37"/>
      <c r="F122" s="229" t="s">
        <v>443</v>
      </c>
      <c r="G122" s="37"/>
      <c r="H122" s="37"/>
      <c r="I122" s="230"/>
      <c r="J122" s="37"/>
      <c r="K122" s="37"/>
      <c r="L122" s="41"/>
      <c r="M122" s="231"/>
      <c r="N122" s="232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132</v>
      </c>
      <c r="AU122" s="14" t="s">
        <v>83</v>
      </c>
    </row>
    <row r="123" s="2" customFormat="1">
      <c r="A123" s="35"/>
      <c r="B123" s="36"/>
      <c r="C123" s="37"/>
      <c r="D123" s="228" t="s">
        <v>133</v>
      </c>
      <c r="E123" s="37"/>
      <c r="F123" s="233" t="s">
        <v>445</v>
      </c>
      <c r="G123" s="37"/>
      <c r="H123" s="37"/>
      <c r="I123" s="230"/>
      <c r="J123" s="37"/>
      <c r="K123" s="37"/>
      <c r="L123" s="41"/>
      <c r="M123" s="231"/>
      <c r="N123" s="232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133</v>
      </c>
      <c r="AU123" s="14" t="s">
        <v>83</v>
      </c>
    </row>
    <row r="124" s="2" customFormat="1" ht="24.15" customHeight="1">
      <c r="A124" s="35"/>
      <c r="B124" s="36"/>
      <c r="C124" s="215" t="s">
        <v>145</v>
      </c>
      <c r="D124" s="215" t="s">
        <v>125</v>
      </c>
      <c r="E124" s="216" t="s">
        <v>446</v>
      </c>
      <c r="F124" s="217" t="s">
        <v>447</v>
      </c>
      <c r="G124" s="218" t="s">
        <v>440</v>
      </c>
      <c r="H124" s="248"/>
      <c r="I124" s="220"/>
      <c r="J124" s="221">
        <f>ROUND(I124*H124,2)</f>
        <v>0</v>
      </c>
      <c r="K124" s="217" t="s">
        <v>129</v>
      </c>
      <c r="L124" s="41"/>
      <c r="M124" s="222" t="s">
        <v>1</v>
      </c>
      <c r="N124" s="223" t="s">
        <v>40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130</v>
      </c>
      <c r="AT124" s="226" t="s">
        <v>125</v>
      </c>
      <c r="AU124" s="226" t="s">
        <v>83</v>
      </c>
      <c r="AY124" s="14" t="s">
        <v>123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83</v>
      </c>
      <c r="BK124" s="227">
        <f>ROUND(I124*H124,2)</f>
        <v>0</v>
      </c>
      <c r="BL124" s="14" t="s">
        <v>130</v>
      </c>
      <c r="BM124" s="226" t="s">
        <v>448</v>
      </c>
    </row>
    <row r="125" s="2" customFormat="1">
      <c r="A125" s="35"/>
      <c r="B125" s="36"/>
      <c r="C125" s="37"/>
      <c r="D125" s="228" t="s">
        <v>132</v>
      </c>
      <c r="E125" s="37"/>
      <c r="F125" s="229" t="s">
        <v>449</v>
      </c>
      <c r="G125" s="37"/>
      <c r="H125" s="37"/>
      <c r="I125" s="230"/>
      <c r="J125" s="37"/>
      <c r="K125" s="37"/>
      <c r="L125" s="41"/>
      <c r="M125" s="231"/>
      <c r="N125" s="232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132</v>
      </c>
      <c r="AU125" s="14" t="s">
        <v>83</v>
      </c>
    </row>
    <row r="126" s="2" customFormat="1">
      <c r="A126" s="35"/>
      <c r="B126" s="36"/>
      <c r="C126" s="37"/>
      <c r="D126" s="228" t="s">
        <v>133</v>
      </c>
      <c r="E126" s="37"/>
      <c r="F126" s="233" t="s">
        <v>450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133</v>
      </c>
      <c r="AU126" s="14" t="s">
        <v>83</v>
      </c>
    </row>
    <row r="127" s="2" customFormat="1" ht="24.15" customHeight="1">
      <c r="A127" s="35"/>
      <c r="B127" s="36"/>
      <c r="C127" s="215" t="s">
        <v>130</v>
      </c>
      <c r="D127" s="215" t="s">
        <v>125</v>
      </c>
      <c r="E127" s="216" t="s">
        <v>451</v>
      </c>
      <c r="F127" s="217" t="s">
        <v>452</v>
      </c>
      <c r="G127" s="218" t="s">
        <v>440</v>
      </c>
      <c r="H127" s="248"/>
      <c r="I127" s="220"/>
      <c r="J127" s="221">
        <f>ROUND(I127*H127,2)</f>
        <v>0</v>
      </c>
      <c r="K127" s="217" t="s">
        <v>129</v>
      </c>
      <c r="L127" s="41"/>
      <c r="M127" s="222" t="s">
        <v>1</v>
      </c>
      <c r="N127" s="223" t="s">
        <v>40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130</v>
      </c>
      <c r="AT127" s="226" t="s">
        <v>125</v>
      </c>
      <c r="AU127" s="226" t="s">
        <v>83</v>
      </c>
      <c r="AY127" s="14" t="s">
        <v>123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83</v>
      </c>
      <c r="BK127" s="227">
        <f>ROUND(I127*H127,2)</f>
        <v>0</v>
      </c>
      <c r="BL127" s="14" t="s">
        <v>130</v>
      </c>
      <c r="BM127" s="226" t="s">
        <v>453</v>
      </c>
    </row>
    <row r="128" s="2" customFormat="1">
      <c r="A128" s="35"/>
      <c r="B128" s="36"/>
      <c r="C128" s="37"/>
      <c r="D128" s="228" t="s">
        <v>132</v>
      </c>
      <c r="E128" s="37"/>
      <c r="F128" s="229" t="s">
        <v>454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132</v>
      </c>
      <c r="AU128" s="14" t="s">
        <v>83</v>
      </c>
    </row>
    <row r="129" s="2" customFormat="1">
      <c r="A129" s="35"/>
      <c r="B129" s="36"/>
      <c r="C129" s="37"/>
      <c r="D129" s="228" t="s">
        <v>133</v>
      </c>
      <c r="E129" s="37"/>
      <c r="F129" s="233" t="s">
        <v>450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133</v>
      </c>
      <c r="AU129" s="14" t="s">
        <v>83</v>
      </c>
    </row>
    <row r="130" s="2" customFormat="1" ht="24.15" customHeight="1">
      <c r="A130" s="35"/>
      <c r="B130" s="36"/>
      <c r="C130" s="215" t="s">
        <v>156</v>
      </c>
      <c r="D130" s="215" t="s">
        <v>125</v>
      </c>
      <c r="E130" s="216" t="s">
        <v>455</v>
      </c>
      <c r="F130" s="217" t="s">
        <v>456</v>
      </c>
      <c r="G130" s="218" t="s">
        <v>440</v>
      </c>
      <c r="H130" s="248"/>
      <c r="I130" s="220"/>
      <c r="J130" s="221">
        <f>ROUND(I130*H130,2)</f>
        <v>0</v>
      </c>
      <c r="K130" s="217" t="s">
        <v>129</v>
      </c>
      <c r="L130" s="41"/>
      <c r="M130" s="222" t="s">
        <v>1</v>
      </c>
      <c r="N130" s="223" t="s">
        <v>40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130</v>
      </c>
      <c r="AT130" s="226" t="s">
        <v>125</v>
      </c>
      <c r="AU130" s="226" t="s">
        <v>83</v>
      </c>
      <c r="AY130" s="14" t="s">
        <v>123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83</v>
      </c>
      <c r="BK130" s="227">
        <f>ROUND(I130*H130,2)</f>
        <v>0</v>
      </c>
      <c r="BL130" s="14" t="s">
        <v>130</v>
      </c>
      <c r="BM130" s="226" t="s">
        <v>457</v>
      </c>
    </row>
    <row r="131" s="2" customFormat="1">
      <c r="A131" s="35"/>
      <c r="B131" s="36"/>
      <c r="C131" s="37"/>
      <c r="D131" s="228" t="s">
        <v>132</v>
      </c>
      <c r="E131" s="37"/>
      <c r="F131" s="229" t="s">
        <v>458</v>
      </c>
      <c r="G131" s="37"/>
      <c r="H131" s="37"/>
      <c r="I131" s="230"/>
      <c r="J131" s="37"/>
      <c r="K131" s="37"/>
      <c r="L131" s="41"/>
      <c r="M131" s="231"/>
      <c r="N131" s="232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132</v>
      </c>
      <c r="AU131" s="14" t="s">
        <v>83</v>
      </c>
    </row>
    <row r="132" s="2" customFormat="1">
      <c r="A132" s="35"/>
      <c r="B132" s="36"/>
      <c r="C132" s="37"/>
      <c r="D132" s="228" t="s">
        <v>133</v>
      </c>
      <c r="E132" s="37"/>
      <c r="F132" s="233" t="s">
        <v>450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133</v>
      </c>
      <c r="AU132" s="14" t="s">
        <v>83</v>
      </c>
    </row>
    <row r="133" s="2" customFormat="1" ht="24.15" customHeight="1">
      <c r="A133" s="35"/>
      <c r="B133" s="36"/>
      <c r="C133" s="215" t="s">
        <v>161</v>
      </c>
      <c r="D133" s="215" t="s">
        <v>125</v>
      </c>
      <c r="E133" s="216" t="s">
        <v>459</v>
      </c>
      <c r="F133" s="217" t="s">
        <v>460</v>
      </c>
      <c r="G133" s="218" t="s">
        <v>440</v>
      </c>
      <c r="H133" s="248"/>
      <c r="I133" s="220"/>
      <c r="J133" s="221">
        <f>ROUND(I133*H133,2)</f>
        <v>0</v>
      </c>
      <c r="K133" s="217" t="s">
        <v>129</v>
      </c>
      <c r="L133" s="41"/>
      <c r="M133" s="222" t="s">
        <v>1</v>
      </c>
      <c r="N133" s="223" t="s">
        <v>40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130</v>
      </c>
      <c r="AT133" s="226" t="s">
        <v>125</v>
      </c>
      <c r="AU133" s="226" t="s">
        <v>83</v>
      </c>
      <c r="AY133" s="14" t="s">
        <v>123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83</v>
      </c>
      <c r="BK133" s="227">
        <f>ROUND(I133*H133,2)</f>
        <v>0</v>
      </c>
      <c r="BL133" s="14" t="s">
        <v>130</v>
      </c>
      <c r="BM133" s="226" t="s">
        <v>461</v>
      </c>
    </row>
    <row r="134" s="2" customFormat="1">
      <c r="A134" s="35"/>
      <c r="B134" s="36"/>
      <c r="C134" s="37"/>
      <c r="D134" s="228" t="s">
        <v>132</v>
      </c>
      <c r="E134" s="37"/>
      <c r="F134" s="229" t="s">
        <v>460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132</v>
      </c>
      <c r="AU134" s="14" t="s">
        <v>83</v>
      </c>
    </row>
    <row r="135" s="2" customFormat="1">
      <c r="A135" s="35"/>
      <c r="B135" s="36"/>
      <c r="C135" s="37"/>
      <c r="D135" s="228" t="s">
        <v>133</v>
      </c>
      <c r="E135" s="37"/>
      <c r="F135" s="233" t="s">
        <v>445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133</v>
      </c>
      <c r="AU135" s="14" t="s">
        <v>83</v>
      </c>
    </row>
    <row r="136" s="2" customFormat="1" ht="62.7" customHeight="1">
      <c r="A136" s="35"/>
      <c r="B136" s="36"/>
      <c r="C136" s="215" t="s">
        <v>166</v>
      </c>
      <c r="D136" s="215" t="s">
        <v>125</v>
      </c>
      <c r="E136" s="216" t="s">
        <v>462</v>
      </c>
      <c r="F136" s="217" t="s">
        <v>463</v>
      </c>
      <c r="G136" s="218" t="s">
        <v>440</v>
      </c>
      <c r="H136" s="248"/>
      <c r="I136" s="220"/>
      <c r="J136" s="221">
        <f>ROUND(I136*H136,2)</f>
        <v>0</v>
      </c>
      <c r="K136" s="217" t="s">
        <v>129</v>
      </c>
      <c r="L136" s="41"/>
      <c r="M136" s="222" t="s">
        <v>1</v>
      </c>
      <c r="N136" s="223" t="s">
        <v>40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130</v>
      </c>
      <c r="AT136" s="226" t="s">
        <v>125</v>
      </c>
      <c r="AU136" s="226" t="s">
        <v>83</v>
      </c>
      <c r="AY136" s="14" t="s">
        <v>123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83</v>
      </c>
      <c r="BK136" s="227">
        <f>ROUND(I136*H136,2)</f>
        <v>0</v>
      </c>
      <c r="BL136" s="14" t="s">
        <v>130</v>
      </c>
      <c r="BM136" s="226" t="s">
        <v>464</v>
      </c>
    </row>
    <row r="137" s="2" customFormat="1">
      <c r="A137" s="35"/>
      <c r="B137" s="36"/>
      <c r="C137" s="37"/>
      <c r="D137" s="228" t="s">
        <v>132</v>
      </c>
      <c r="E137" s="37"/>
      <c r="F137" s="229" t="s">
        <v>463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132</v>
      </c>
      <c r="AU137" s="14" t="s">
        <v>83</v>
      </c>
    </row>
    <row r="138" s="2" customFormat="1">
      <c r="A138" s="35"/>
      <c r="B138" s="36"/>
      <c r="C138" s="37"/>
      <c r="D138" s="228" t="s">
        <v>133</v>
      </c>
      <c r="E138" s="37"/>
      <c r="F138" s="233" t="s">
        <v>445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133</v>
      </c>
      <c r="AU138" s="14" t="s">
        <v>83</v>
      </c>
    </row>
    <row r="139" s="2" customFormat="1" ht="24.15" customHeight="1">
      <c r="A139" s="35"/>
      <c r="B139" s="36"/>
      <c r="C139" s="215" t="s">
        <v>138</v>
      </c>
      <c r="D139" s="215" t="s">
        <v>125</v>
      </c>
      <c r="E139" s="216" t="s">
        <v>465</v>
      </c>
      <c r="F139" s="217" t="s">
        <v>466</v>
      </c>
      <c r="G139" s="218" t="s">
        <v>467</v>
      </c>
      <c r="H139" s="219">
        <v>0.014999999999999999</v>
      </c>
      <c r="I139" s="220"/>
      <c r="J139" s="221">
        <f>ROUND(I139*H139,2)</f>
        <v>0</v>
      </c>
      <c r="K139" s="217" t="s">
        <v>129</v>
      </c>
      <c r="L139" s="41"/>
      <c r="M139" s="222" t="s">
        <v>1</v>
      </c>
      <c r="N139" s="223" t="s">
        <v>40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130</v>
      </c>
      <c r="AT139" s="226" t="s">
        <v>125</v>
      </c>
      <c r="AU139" s="226" t="s">
        <v>83</v>
      </c>
      <c r="AY139" s="14" t="s">
        <v>123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83</v>
      </c>
      <c r="BK139" s="227">
        <f>ROUND(I139*H139,2)</f>
        <v>0</v>
      </c>
      <c r="BL139" s="14" t="s">
        <v>130</v>
      </c>
      <c r="BM139" s="226" t="s">
        <v>468</v>
      </c>
    </row>
    <row r="140" s="2" customFormat="1">
      <c r="A140" s="35"/>
      <c r="B140" s="36"/>
      <c r="C140" s="37"/>
      <c r="D140" s="228" t="s">
        <v>132</v>
      </c>
      <c r="E140" s="37"/>
      <c r="F140" s="229" t="s">
        <v>466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132</v>
      </c>
      <c r="AU140" s="14" t="s">
        <v>83</v>
      </c>
    </row>
    <row r="141" s="2" customFormat="1">
      <c r="A141" s="35"/>
      <c r="B141" s="36"/>
      <c r="C141" s="37"/>
      <c r="D141" s="228" t="s">
        <v>133</v>
      </c>
      <c r="E141" s="37"/>
      <c r="F141" s="233" t="s">
        <v>469</v>
      </c>
      <c r="G141" s="37"/>
      <c r="H141" s="37"/>
      <c r="I141" s="230"/>
      <c r="J141" s="37"/>
      <c r="K141" s="37"/>
      <c r="L141" s="41"/>
      <c r="M141" s="244"/>
      <c r="N141" s="245"/>
      <c r="O141" s="246"/>
      <c r="P141" s="246"/>
      <c r="Q141" s="246"/>
      <c r="R141" s="246"/>
      <c r="S141" s="246"/>
      <c r="T141" s="247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133</v>
      </c>
      <c r="AU141" s="14" t="s">
        <v>83</v>
      </c>
    </row>
    <row r="142" s="2" customFormat="1" ht="6.96" customHeight="1">
      <c r="A142" s="35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bruYXRb/hkf5B1lp3P6IR2BtA68IFOisgjCQfTVubgNdcsy+POrmqhi1WE5WabjxkmdUcUWWJ96zn9PbnGK7Jg==" hashValue="HVK5nix1FhmBs1K7ooCrvRYNCwI7aQ0l3zWl6gZUmFOU1XJEq11I+rHe6qBuK8rcPMLd6MhgHurHMQoVhuC1cg==" algorithmName="SHA-512" password="CC35"/>
  <autoFilter ref="C116:K14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95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 xml:space="preserve"> Oprava napájecího kabelu pro ON Hradec Králové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470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13. 7. 2020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27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31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ROUND((SUM(BE118:BE155)),  2)</f>
        <v>0</v>
      </c>
      <c r="G33" s="35"/>
      <c r="H33" s="35"/>
      <c r="I33" s="152">
        <v>0.20999999999999999</v>
      </c>
      <c r="J33" s="151">
        <f>ROUND(((SUM(BE118:BE155))*I33),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ROUND((SUM(BF118:BF155)),  2)</f>
        <v>0</v>
      </c>
      <c r="G34" s="35"/>
      <c r="H34" s="35"/>
      <c r="I34" s="152">
        <v>0.14999999999999999</v>
      </c>
      <c r="J34" s="151">
        <f>ROUND(((SUM(BF118:BF155))*I34),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ROUND((SUM(BG118:BG155)),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ROUND((SUM(BH118:BH155)),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ROUND((SUM(BI118:BI155)),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 Oprava napájecího kabelu pro ON Hradec Králové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R04 - 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Hradec Králové</v>
      </c>
      <c r="G89" s="37"/>
      <c r="H89" s="37"/>
      <c r="I89" s="29" t="s">
        <v>22</v>
      </c>
      <c r="J89" s="76" t="str">
        <f>IF(J12="","",J12)</f>
        <v>13. 7. 2020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s.o. OŘ Hradec Králové</v>
      </c>
      <c r="G91" s="37"/>
      <c r="H91" s="37"/>
      <c r="I91" s="29" t="s">
        <v>30</v>
      </c>
      <c r="J91" s="33" t="str">
        <f>E21</f>
        <v>Josef Kadeřávek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Josef Kadeřávek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107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436</v>
      </c>
      <c r="E98" s="179"/>
      <c r="F98" s="179"/>
      <c r="G98" s="179"/>
      <c r="H98" s="179"/>
      <c r="I98" s="179"/>
      <c r="J98" s="180">
        <f>J146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108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 xml:space="preserve"> Oprava napájecího kabelu pro ON Hradec Králové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R04 - ON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Hradec Králové</v>
      </c>
      <c r="G112" s="37"/>
      <c r="H112" s="37"/>
      <c r="I112" s="29" t="s">
        <v>22</v>
      </c>
      <c r="J112" s="76" t="str">
        <f>IF(J12="","",J12)</f>
        <v>13. 7. 2020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>Správa železnic, s.o. OŘ Hradec Králové</v>
      </c>
      <c r="G114" s="37"/>
      <c r="H114" s="37"/>
      <c r="I114" s="29" t="s">
        <v>30</v>
      </c>
      <c r="J114" s="33" t="str">
        <f>E21</f>
        <v>Josef Kadeřávek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33</v>
      </c>
      <c r="J115" s="33" t="str">
        <f>E24</f>
        <v>Josef Kadeřávek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109</v>
      </c>
      <c r="D117" s="191" t="s">
        <v>60</v>
      </c>
      <c r="E117" s="191" t="s">
        <v>56</v>
      </c>
      <c r="F117" s="191" t="s">
        <v>57</v>
      </c>
      <c r="G117" s="191" t="s">
        <v>110</v>
      </c>
      <c r="H117" s="191" t="s">
        <v>111</v>
      </c>
      <c r="I117" s="191" t="s">
        <v>112</v>
      </c>
      <c r="J117" s="191" t="s">
        <v>100</v>
      </c>
      <c r="K117" s="192" t="s">
        <v>113</v>
      </c>
      <c r="L117" s="193"/>
      <c r="M117" s="97" t="s">
        <v>1</v>
      </c>
      <c r="N117" s="98" t="s">
        <v>39</v>
      </c>
      <c r="O117" s="98" t="s">
        <v>114</v>
      </c>
      <c r="P117" s="98" t="s">
        <v>115</v>
      </c>
      <c r="Q117" s="98" t="s">
        <v>116</v>
      </c>
      <c r="R117" s="98" t="s">
        <v>117</v>
      </c>
      <c r="S117" s="98" t="s">
        <v>118</v>
      </c>
      <c r="T117" s="99" t="s">
        <v>119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120</v>
      </c>
      <c r="D118" s="37"/>
      <c r="E118" s="37"/>
      <c r="F118" s="37"/>
      <c r="G118" s="37"/>
      <c r="H118" s="37"/>
      <c r="I118" s="37"/>
      <c r="J118" s="194">
        <f>BK118</f>
        <v>0</v>
      </c>
      <c r="K118" s="37"/>
      <c r="L118" s="41"/>
      <c r="M118" s="100"/>
      <c r="N118" s="195"/>
      <c r="O118" s="101"/>
      <c r="P118" s="196">
        <f>P119+P146</f>
        <v>0</v>
      </c>
      <c r="Q118" s="101"/>
      <c r="R118" s="196">
        <f>R119+R146</f>
        <v>0</v>
      </c>
      <c r="S118" s="101"/>
      <c r="T118" s="197">
        <f>T119+T146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102</v>
      </c>
      <c r="BK118" s="198">
        <f>BK119+BK146</f>
        <v>0</v>
      </c>
    </row>
    <row r="119" s="12" customFormat="1" ht="25.92" customHeight="1">
      <c r="A119" s="12"/>
      <c r="B119" s="199"/>
      <c r="C119" s="200"/>
      <c r="D119" s="201" t="s">
        <v>74</v>
      </c>
      <c r="E119" s="202" t="s">
        <v>185</v>
      </c>
      <c r="F119" s="202" t="s">
        <v>186</v>
      </c>
      <c r="G119" s="200"/>
      <c r="H119" s="200"/>
      <c r="I119" s="203"/>
      <c r="J119" s="204">
        <f>BK119</f>
        <v>0</v>
      </c>
      <c r="K119" s="200"/>
      <c r="L119" s="205"/>
      <c r="M119" s="206"/>
      <c r="N119" s="207"/>
      <c r="O119" s="207"/>
      <c r="P119" s="208">
        <f>SUM(P120:P145)</f>
        <v>0</v>
      </c>
      <c r="Q119" s="207"/>
      <c r="R119" s="208">
        <f>SUM(R120:R145)</f>
        <v>0</v>
      </c>
      <c r="S119" s="207"/>
      <c r="T119" s="209">
        <f>SUM(T120:T145)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130</v>
      </c>
      <c r="AT119" s="211" t="s">
        <v>74</v>
      </c>
      <c r="AU119" s="211" t="s">
        <v>75</v>
      </c>
      <c r="AY119" s="210" t="s">
        <v>123</v>
      </c>
      <c r="BK119" s="212">
        <f>SUM(BK120:BK145)</f>
        <v>0</v>
      </c>
    </row>
    <row r="120" s="2" customFormat="1" ht="37.8" customHeight="1">
      <c r="A120" s="35"/>
      <c r="B120" s="36"/>
      <c r="C120" s="215" t="s">
        <v>83</v>
      </c>
      <c r="D120" s="215" t="s">
        <v>125</v>
      </c>
      <c r="E120" s="216" t="s">
        <v>471</v>
      </c>
      <c r="F120" s="217" t="s">
        <v>472</v>
      </c>
      <c r="G120" s="218" t="s">
        <v>148</v>
      </c>
      <c r="H120" s="219">
        <v>1</v>
      </c>
      <c r="I120" s="220"/>
      <c r="J120" s="221">
        <f>ROUND(I120*H120,2)</f>
        <v>0</v>
      </c>
      <c r="K120" s="217" t="s">
        <v>129</v>
      </c>
      <c r="L120" s="41"/>
      <c r="M120" s="222" t="s">
        <v>1</v>
      </c>
      <c r="N120" s="223" t="s">
        <v>40</v>
      </c>
      <c r="O120" s="88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6" t="s">
        <v>190</v>
      </c>
      <c r="AT120" s="226" t="s">
        <v>125</v>
      </c>
      <c r="AU120" s="226" t="s">
        <v>83</v>
      </c>
      <c r="AY120" s="14" t="s">
        <v>123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4" t="s">
        <v>83</v>
      </c>
      <c r="BK120" s="227">
        <f>ROUND(I120*H120,2)</f>
        <v>0</v>
      </c>
      <c r="BL120" s="14" t="s">
        <v>190</v>
      </c>
      <c r="BM120" s="226" t="s">
        <v>473</v>
      </c>
    </row>
    <row r="121" s="2" customFormat="1">
      <c r="A121" s="35"/>
      <c r="B121" s="36"/>
      <c r="C121" s="37"/>
      <c r="D121" s="228" t="s">
        <v>132</v>
      </c>
      <c r="E121" s="37"/>
      <c r="F121" s="229" t="s">
        <v>474</v>
      </c>
      <c r="G121" s="37"/>
      <c r="H121" s="37"/>
      <c r="I121" s="230"/>
      <c r="J121" s="37"/>
      <c r="K121" s="37"/>
      <c r="L121" s="41"/>
      <c r="M121" s="231"/>
      <c r="N121" s="232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132</v>
      </c>
      <c r="AU121" s="14" t="s">
        <v>83</v>
      </c>
    </row>
    <row r="122" s="2" customFormat="1" ht="49.05" customHeight="1">
      <c r="A122" s="35"/>
      <c r="B122" s="36"/>
      <c r="C122" s="215" t="s">
        <v>8</v>
      </c>
      <c r="D122" s="215" t="s">
        <v>125</v>
      </c>
      <c r="E122" s="216" t="s">
        <v>475</v>
      </c>
      <c r="F122" s="217" t="s">
        <v>476</v>
      </c>
      <c r="G122" s="218" t="s">
        <v>148</v>
      </c>
      <c r="H122" s="219">
        <v>1</v>
      </c>
      <c r="I122" s="220"/>
      <c r="J122" s="221">
        <f>ROUND(I122*H122,2)</f>
        <v>0</v>
      </c>
      <c r="K122" s="217" t="s">
        <v>129</v>
      </c>
      <c r="L122" s="41"/>
      <c r="M122" s="222" t="s">
        <v>1</v>
      </c>
      <c r="N122" s="223" t="s">
        <v>40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190</v>
      </c>
      <c r="AT122" s="226" t="s">
        <v>125</v>
      </c>
      <c r="AU122" s="226" t="s">
        <v>83</v>
      </c>
      <c r="AY122" s="14" t="s">
        <v>123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83</v>
      </c>
      <c r="BK122" s="227">
        <f>ROUND(I122*H122,2)</f>
        <v>0</v>
      </c>
      <c r="BL122" s="14" t="s">
        <v>190</v>
      </c>
      <c r="BM122" s="226" t="s">
        <v>477</v>
      </c>
    </row>
    <row r="123" s="2" customFormat="1">
      <c r="A123" s="35"/>
      <c r="B123" s="36"/>
      <c r="C123" s="37"/>
      <c r="D123" s="228" t="s">
        <v>132</v>
      </c>
      <c r="E123" s="37"/>
      <c r="F123" s="229" t="s">
        <v>478</v>
      </c>
      <c r="G123" s="37"/>
      <c r="H123" s="37"/>
      <c r="I123" s="230"/>
      <c r="J123" s="37"/>
      <c r="K123" s="37"/>
      <c r="L123" s="41"/>
      <c r="M123" s="231"/>
      <c r="N123" s="232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132</v>
      </c>
      <c r="AU123" s="14" t="s">
        <v>83</v>
      </c>
    </row>
    <row r="124" s="2" customFormat="1" ht="24.15" customHeight="1">
      <c r="A124" s="35"/>
      <c r="B124" s="36"/>
      <c r="C124" s="215" t="s">
        <v>85</v>
      </c>
      <c r="D124" s="215" t="s">
        <v>125</v>
      </c>
      <c r="E124" s="216" t="s">
        <v>479</v>
      </c>
      <c r="F124" s="217" t="s">
        <v>480</v>
      </c>
      <c r="G124" s="218" t="s">
        <v>148</v>
      </c>
      <c r="H124" s="219">
        <v>1</v>
      </c>
      <c r="I124" s="220"/>
      <c r="J124" s="221">
        <f>ROUND(I124*H124,2)</f>
        <v>0</v>
      </c>
      <c r="K124" s="217" t="s">
        <v>129</v>
      </c>
      <c r="L124" s="41"/>
      <c r="M124" s="222" t="s">
        <v>1</v>
      </c>
      <c r="N124" s="223" t="s">
        <v>40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190</v>
      </c>
      <c r="AT124" s="226" t="s">
        <v>125</v>
      </c>
      <c r="AU124" s="226" t="s">
        <v>83</v>
      </c>
      <c r="AY124" s="14" t="s">
        <v>123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83</v>
      </c>
      <c r="BK124" s="227">
        <f>ROUND(I124*H124,2)</f>
        <v>0</v>
      </c>
      <c r="BL124" s="14" t="s">
        <v>190</v>
      </c>
      <c r="BM124" s="226" t="s">
        <v>481</v>
      </c>
    </row>
    <row r="125" s="2" customFormat="1">
      <c r="A125" s="35"/>
      <c r="B125" s="36"/>
      <c r="C125" s="37"/>
      <c r="D125" s="228" t="s">
        <v>132</v>
      </c>
      <c r="E125" s="37"/>
      <c r="F125" s="229" t="s">
        <v>482</v>
      </c>
      <c r="G125" s="37"/>
      <c r="H125" s="37"/>
      <c r="I125" s="230"/>
      <c r="J125" s="37"/>
      <c r="K125" s="37"/>
      <c r="L125" s="41"/>
      <c r="M125" s="231"/>
      <c r="N125" s="232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132</v>
      </c>
      <c r="AU125" s="14" t="s">
        <v>83</v>
      </c>
    </row>
    <row r="126" s="2" customFormat="1" ht="24.15" customHeight="1">
      <c r="A126" s="35"/>
      <c r="B126" s="36"/>
      <c r="C126" s="215" t="s">
        <v>130</v>
      </c>
      <c r="D126" s="215" t="s">
        <v>125</v>
      </c>
      <c r="E126" s="216" t="s">
        <v>483</v>
      </c>
      <c r="F126" s="217" t="s">
        <v>484</v>
      </c>
      <c r="G126" s="218" t="s">
        <v>148</v>
      </c>
      <c r="H126" s="219">
        <v>4</v>
      </c>
      <c r="I126" s="220"/>
      <c r="J126" s="221">
        <f>ROUND(I126*H126,2)</f>
        <v>0</v>
      </c>
      <c r="K126" s="217" t="s">
        <v>129</v>
      </c>
      <c r="L126" s="41"/>
      <c r="M126" s="222" t="s">
        <v>1</v>
      </c>
      <c r="N126" s="223" t="s">
        <v>40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190</v>
      </c>
      <c r="AT126" s="226" t="s">
        <v>125</v>
      </c>
      <c r="AU126" s="226" t="s">
        <v>83</v>
      </c>
      <c r="AY126" s="14" t="s">
        <v>123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83</v>
      </c>
      <c r="BK126" s="227">
        <f>ROUND(I126*H126,2)</f>
        <v>0</v>
      </c>
      <c r="BL126" s="14" t="s">
        <v>190</v>
      </c>
      <c r="BM126" s="226" t="s">
        <v>485</v>
      </c>
    </row>
    <row r="127" s="2" customFormat="1">
      <c r="A127" s="35"/>
      <c r="B127" s="36"/>
      <c r="C127" s="37"/>
      <c r="D127" s="228" t="s">
        <v>132</v>
      </c>
      <c r="E127" s="37"/>
      <c r="F127" s="229" t="s">
        <v>486</v>
      </c>
      <c r="G127" s="37"/>
      <c r="H127" s="37"/>
      <c r="I127" s="230"/>
      <c r="J127" s="37"/>
      <c r="K127" s="37"/>
      <c r="L127" s="41"/>
      <c r="M127" s="231"/>
      <c r="N127" s="232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132</v>
      </c>
      <c r="AU127" s="14" t="s">
        <v>83</v>
      </c>
    </row>
    <row r="128" s="2" customFormat="1" ht="24.15" customHeight="1">
      <c r="A128" s="35"/>
      <c r="B128" s="36"/>
      <c r="C128" s="215" t="s">
        <v>156</v>
      </c>
      <c r="D128" s="215" t="s">
        <v>125</v>
      </c>
      <c r="E128" s="216" t="s">
        <v>261</v>
      </c>
      <c r="F128" s="217" t="s">
        <v>262</v>
      </c>
      <c r="G128" s="218" t="s">
        <v>263</v>
      </c>
      <c r="H128" s="219">
        <v>40</v>
      </c>
      <c r="I128" s="220"/>
      <c r="J128" s="221">
        <f>ROUND(I128*H128,2)</f>
        <v>0</v>
      </c>
      <c r="K128" s="217" t="s">
        <v>129</v>
      </c>
      <c r="L128" s="41"/>
      <c r="M128" s="222" t="s">
        <v>1</v>
      </c>
      <c r="N128" s="223" t="s">
        <v>40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190</v>
      </c>
      <c r="AT128" s="226" t="s">
        <v>125</v>
      </c>
      <c r="AU128" s="226" t="s">
        <v>83</v>
      </c>
      <c r="AY128" s="14" t="s">
        <v>123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83</v>
      </c>
      <c r="BK128" s="227">
        <f>ROUND(I128*H128,2)</f>
        <v>0</v>
      </c>
      <c r="BL128" s="14" t="s">
        <v>190</v>
      </c>
      <c r="BM128" s="226" t="s">
        <v>487</v>
      </c>
    </row>
    <row r="129" s="2" customFormat="1">
      <c r="A129" s="35"/>
      <c r="B129" s="36"/>
      <c r="C129" s="37"/>
      <c r="D129" s="228" t="s">
        <v>132</v>
      </c>
      <c r="E129" s="37"/>
      <c r="F129" s="229" t="s">
        <v>265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132</v>
      </c>
      <c r="AU129" s="14" t="s">
        <v>83</v>
      </c>
    </row>
    <row r="130" s="2" customFormat="1" ht="24.15" customHeight="1">
      <c r="A130" s="35"/>
      <c r="B130" s="36"/>
      <c r="C130" s="215" t="s">
        <v>161</v>
      </c>
      <c r="D130" s="215" t="s">
        <v>125</v>
      </c>
      <c r="E130" s="216" t="s">
        <v>488</v>
      </c>
      <c r="F130" s="217" t="s">
        <v>489</v>
      </c>
      <c r="G130" s="218" t="s">
        <v>263</v>
      </c>
      <c r="H130" s="219">
        <v>32</v>
      </c>
      <c r="I130" s="220"/>
      <c r="J130" s="221">
        <f>ROUND(I130*H130,2)</f>
        <v>0</v>
      </c>
      <c r="K130" s="217" t="s">
        <v>129</v>
      </c>
      <c r="L130" s="41"/>
      <c r="M130" s="222" t="s">
        <v>1</v>
      </c>
      <c r="N130" s="223" t="s">
        <v>40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190</v>
      </c>
      <c r="AT130" s="226" t="s">
        <v>125</v>
      </c>
      <c r="AU130" s="226" t="s">
        <v>83</v>
      </c>
      <c r="AY130" s="14" t="s">
        <v>123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83</v>
      </c>
      <c r="BK130" s="227">
        <f>ROUND(I130*H130,2)</f>
        <v>0</v>
      </c>
      <c r="BL130" s="14" t="s">
        <v>190</v>
      </c>
      <c r="BM130" s="226" t="s">
        <v>490</v>
      </c>
    </row>
    <row r="131" s="2" customFormat="1">
      <c r="A131" s="35"/>
      <c r="B131" s="36"/>
      <c r="C131" s="37"/>
      <c r="D131" s="228" t="s">
        <v>132</v>
      </c>
      <c r="E131" s="37"/>
      <c r="F131" s="229" t="s">
        <v>491</v>
      </c>
      <c r="G131" s="37"/>
      <c r="H131" s="37"/>
      <c r="I131" s="230"/>
      <c r="J131" s="37"/>
      <c r="K131" s="37"/>
      <c r="L131" s="41"/>
      <c r="M131" s="231"/>
      <c r="N131" s="232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132</v>
      </c>
      <c r="AU131" s="14" t="s">
        <v>83</v>
      </c>
    </row>
    <row r="132" s="2" customFormat="1">
      <c r="A132" s="35"/>
      <c r="B132" s="36"/>
      <c r="C132" s="37"/>
      <c r="D132" s="228" t="s">
        <v>133</v>
      </c>
      <c r="E132" s="37"/>
      <c r="F132" s="233" t="s">
        <v>492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133</v>
      </c>
      <c r="AU132" s="14" t="s">
        <v>83</v>
      </c>
    </row>
    <row r="133" s="2" customFormat="1" ht="24.15" customHeight="1">
      <c r="A133" s="35"/>
      <c r="B133" s="36"/>
      <c r="C133" s="215" t="s">
        <v>166</v>
      </c>
      <c r="D133" s="215" t="s">
        <v>125</v>
      </c>
      <c r="E133" s="216" t="s">
        <v>493</v>
      </c>
      <c r="F133" s="217" t="s">
        <v>494</v>
      </c>
      <c r="G133" s="218" t="s">
        <v>148</v>
      </c>
      <c r="H133" s="219">
        <v>3</v>
      </c>
      <c r="I133" s="220"/>
      <c r="J133" s="221">
        <f>ROUND(I133*H133,2)</f>
        <v>0</v>
      </c>
      <c r="K133" s="217" t="s">
        <v>129</v>
      </c>
      <c r="L133" s="41"/>
      <c r="M133" s="222" t="s">
        <v>1</v>
      </c>
      <c r="N133" s="223" t="s">
        <v>40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190</v>
      </c>
      <c r="AT133" s="226" t="s">
        <v>125</v>
      </c>
      <c r="AU133" s="226" t="s">
        <v>83</v>
      </c>
      <c r="AY133" s="14" t="s">
        <v>123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83</v>
      </c>
      <c r="BK133" s="227">
        <f>ROUND(I133*H133,2)</f>
        <v>0</v>
      </c>
      <c r="BL133" s="14" t="s">
        <v>190</v>
      </c>
      <c r="BM133" s="226" t="s">
        <v>495</v>
      </c>
    </row>
    <row r="134" s="2" customFormat="1">
      <c r="A134" s="35"/>
      <c r="B134" s="36"/>
      <c r="C134" s="37"/>
      <c r="D134" s="228" t="s">
        <v>132</v>
      </c>
      <c r="E134" s="37"/>
      <c r="F134" s="229" t="s">
        <v>494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132</v>
      </c>
      <c r="AU134" s="14" t="s">
        <v>83</v>
      </c>
    </row>
    <row r="135" s="2" customFormat="1">
      <c r="A135" s="35"/>
      <c r="B135" s="36"/>
      <c r="C135" s="37"/>
      <c r="D135" s="228" t="s">
        <v>133</v>
      </c>
      <c r="E135" s="37"/>
      <c r="F135" s="233" t="s">
        <v>496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133</v>
      </c>
      <c r="AU135" s="14" t="s">
        <v>83</v>
      </c>
    </row>
    <row r="136" s="2" customFormat="1" ht="49.05" customHeight="1">
      <c r="A136" s="35"/>
      <c r="B136" s="36"/>
      <c r="C136" s="215" t="s">
        <v>138</v>
      </c>
      <c r="D136" s="215" t="s">
        <v>125</v>
      </c>
      <c r="E136" s="216" t="s">
        <v>497</v>
      </c>
      <c r="F136" s="217" t="s">
        <v>498</v>
      </c>
      <c r="G136" s="218" t="s">
        <v>379</v>
      </c>
      <c r="H136" s="219">
        <v>5</v>
      </c>
      <c r="I136" s="220"/>
      <c r="J136" s="221">
        <f>ROUND(I136*H136,2)</f>
        <v>0</v>
      </c>
      <c r="K136" s="217" t="s">
        <v>129</v>
      </c>
      <c r="L136" s="41"/>
      <c r="M136" s="222" t="s">
        <v>1</v>
      </c>
      <c r="N136" s="223" t="s">
        <v>40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190</v>
      </c>
      <c r="AT136" s="226" t="s">
        <v>125</v>
      </c>
      <c r="AU136" s="226" t="s">
        <v>83</v>
      </c>
      <c r="AY136" s="14" t="s">
        <v>123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83</v>
      </c>
      <c r="BK136" s="227">
        <f>ROUND(I136*H136,2)</f>
        <v>0</v>
      </c>
      <c r="BL136" s="14" t="s">
        <v>190</v>
      </c>
      <c r="BM136" s="226" t="s">
        <v>499</v>
      </c>
    </row>
    <row r="137" s="2" customFormat="1">
      <c r="A137" s="35"/>
      <c r="B137" s="36"/>
      <c r="C137" s="37"/>
      <c r="D137" s="228" t="s">
        <v>132</v>
      </c>
      <c r="E137" s="37"/>
      <c r="F137" s="229" t="s">
        <v>500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132</v>
      </c>
      <c r="AU137" s="14" t="s">
        <v>83</v>
      </c>
    </row>
    <row r="138" s="2" customFormat="1">
      <c r="A138" s="35"/>
      <c r="B138" s="36"/>
      <c r="C138" s="37"/>
      <c r="D138" s="228" t="s">
        <v>133</v>
      </c>
      <c r="E138" s="37"/>
      <c r="F138" s="233" t="s">
        <v>501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133</v>
      </c>
      <c r="AU138" s="14" t="s">
        <v>83</v>
      </c>
    </row>
    <row r="139" s="2" customFormat="1" ht="62.7" customHeight="1">
      <c r="A139" s="35"/>
      <c r="B139" s="36"/>
      <c r="C139" s="215" t="s">
        <v>175</v>
      </c>
      <c r="D139" s="215" t="s">
        <v>125</v>
      </c>
      <c r="E139" s="216" t="s">
        <v>502</v>
      </c>
      <c r="F139" s="217" t="s">
        <v>503</v>
      </c>
      <c r="G139" s="218" t="s">
        <v>379</v>
      </c>
      <c r="H139" s="219">
        <v>5</v>
      </c>
      <c r="I139" s="220"/>
      <c r="J139" s="221">
        <f>ROUND(I139*H139,2)</f>
        <v>0</v>
      </c>
      <c r="K139" s="217" t="s">
        <v>129</v>
      </c>
      <c r="L139" s="41"/>
      <c r="M139" s="222" t="s">
        <v>1</v>
      </c>
      <c r="N139" s="223" t="s">
        <v>40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190</v>
      </c>
      <c r="AT139" s="226" t="s">
        <v>125</v>
      </c>
      <c r="AU139" s="226" t="s">
        <v>83</v>
      </c>
      <c r="AY139" s="14" t="s">
        <v>123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83</v>
      </c>
      <c r="BK139" s="227">
        <f>ROUND(I139*H139,2)</f>
        <v>0</v>
      </c>
      <c r="BL139" s="14" t="s">
        <v>190</v>
      </c>
      <c r="BM139" s="226" t="s">
        <v>504</v>
      </c>
    </row>
    <row r="140" s="2" customFormat="1">
      <c r="A140" s="35"/>
      <c r="B140" s="36"/>
      <c r="C140" s="37"/>
      <c r="D140" s="228" t="s">
        <v>132</v>
      </c>
      <c r="E140" s="37"/>
      <c r="F140" s="229" t="s">
        <v>505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132</v>
      </c>
      <c r="AU140" s="14" t="s">
        <v>83</v>
      </c>
    </row>
    <row r="141" s="2" customFormat="1">
      <c r="A141" s="35"/>
      <c r="B141" s="36"/>
      <c r="C141" s="37"/>
      <c r="D141" s="228" t="s">
        <v>133</v>
      </c>
      <c r="E141" s="37"/>
      <c r="F141" s="233" t="s">
        <v>501</v>
      </c>
      <c r="G141" s="37"/>
      <c r="H141" s="37"/>
      <c r="I141" s="230"/>
      <c r="J141" s="37"/>
      <c r="K141" s="37"/>
      <c r="L141" s="41"/>
      <c r="M141" s="231"/>
      <c r="N141" s="232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133</v>
      </c>
      <c r="AU141" s="14" t="s">
        <v>83</v>
      </c>
    </row>
    <row r="142" s="2" customFormat="1" ht="24.15" customHeight="1">
      <c r="A142" s="35"/>
      <c r="B142" s="36"/>
      <c r="C142" s="215" t="s">
        <v>180</v>
      </c>
      <c r="D142" s="215" t="s">
        <v>125</v>
      </c>
      <c r="E142" s="216" t="s">
        <v>506</v>
      </c>
      <c r="F142" s="217" t="s">
        <v>507</v>
      </c>
      <c r="G142" s="218" t="s">
        <v>148</v>
      </c>
      <c r="H142" s="219">
        <v>3</v>
      </c>
      <c r="I142" s="220"/>
      <c r="J142" s="221">
        <f>ROUND(I142*H142,2)</f>
        <v>0</v>
      </c>
      <c r="K142" s="217" t="s">
        <v>129</v>
      </c>
      <c r="L142" s="41"/>
      <c r="M142" s="222" t="s">
        <v>1</v>
      </c>
      <c r="N142" s="223" t="s">
        <v>40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190</v>
      </c>
      <c r="AT142" s="226" t="s">
        <v>125</v>
      </c>
      <c r="AU142" s="226" t="s">
        <v>83</v>
      </c>
      <c r="AY142" s="14" t="s">
        <v>123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83</v>
      </c>
      <c r="BK142" s="227">
        <f>ROUND(I142*H142,2)</f>
        <v>0</v>
      </c>
      <c r="BL142" s="14" t="s">
        <v>190</v>
      </c>
      <c r="BM142" s="226" t="s">
        <v>508</v>
      </c>
    </row>
    <row r="143" s="2" customFormat="1">
      <c r="A143" s="35"/>
      <c r="B143" s="36"/>
      <c r="C143" s="37"/>
      <c r="D143" s="228" t="s">
        <v>132</v>
      </c>
      <c r="E143" s="37"/>
      <c r="F143" s="229" t="s">
        <v>509</v>
      </c>
      <c r="G143" s="37"/>
      <c r="H143" s="37"/>
      <c r="I143" s="230"/>
      <c r="J143" s="37"/>
      <c r="K143" s="37"/>
      <c r="L143" s="41"/>
      <c r="M143" s="231"/>
      <c r="N143" s="232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132</v>
      </c>
      <c r="AU143" s="14" t="s">
        <v>83</v>
      </c>
    </row>
    <row r="144" s="2" customFormat="1" ht="24.15" customHeight="1">
      <c r="A144" s="35"/>
      <c r="B144" s="36"/>
      <c r="C144" s="215" t="s">
        <v>187</v>
      </c>
      <c r="D144" s="215" t="s">
        <v>125</v>
      </c>
      <c r="E144" s="216" t="s">
        <v>510</v>
      </c>
      <c r="F144" s="217" t="s">
        <v>511</v>
      </c>
      <c r="G144" s="218" t="s">
        <v>379</v>
      </c>
      <c r="H144" s="219">
        <v>2</v>
      </c>
      <c r="I144" s="220"/>
      <c r="J144" s="221">
        <f>ROUND(I144*H144,2)</f>
        <v>0</v>
      </c>
      <c r="K144" s="217" t="s">
        <v>129</v>
      </c>
      <c r="L144" s="41"/>
      <c r="M144" s="222" t="s">
        <v>1</v>
      </c>
      <c r="N144" s="223" t="s">
        <v>40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190</v>
      </c>
      <c r="AT144" s="226" t="s">
        <v>125</v>
      </c>
      <c r="AU144" s="226" t="s">
        <v>83</v>
      </c>
      <c r="AY144" s="14" t="s">
        <v>123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83</v>
      </c>
      <c r="BK144" s="227">
        <f>ROUND(I144*H144,2)</f>
        <v>0</v>
      </c>
      <c r="BL144" s="14" t="s">
        <v>190</v>
      </c>
      <c r="BM144" s="226" t="s">
        <v>512</v>
      </c>
    </row>
    <row r="145" s="2" customFormat="1">
      <c r="A145" s="35"/>
      <c r="B145" s="36"/>
      <c r="C145" s="37"/>
      <c r="D145" s="228" t="s">
        <v>132</v>
      </c>
      <c r="E145" s="37"/>
      <c r="F145" s="229" t="s">
        <v>513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132</v>
      </c>
      <c r="AU145" s="14" t="s">
        <v>83</v>
      </c>
    </row>
    <row r="146" s="12" customFormat="1" ht="25.92" customHeight="1">
      <c r="A146" s="12"/>
      <c r="B146" s="199"/>
      <c r="C146" s="200"/>
      <c r="D146" s="201" t="s">
        <v>74</v>
      </c>
      <c r="E146" s="202" t="s">
        <v>90</v>
      </c>
      <c r="F146" s="202" t="s">
        <v>437</v>
      </c>
      <c r="G146" s="200"/>
      <c r="H146" s="200"/>
      <c r="I146" s="203"/>
      <c r="J146" s="204">
        <f>BK146</f>
        <v>0</v>
      </c>
      <c r="K146" s="200"/>
      <c r="L146" s="205"/>
      <c r="M146" s="206"/>
      <c r="N146" s="207"/>
      <c r="O146" s="207"/>
      <c r="P146" s="208">
        <f>SUM(P147:P155)</f>
        <v>0</v>
      </c>
      <c r="Q146" s="207"/>
      <c r="R146" s="208">
        <f>SUM(R147:R155)</f>
        <v>0</v>
      </c>
      <c r="S146" s="207"/>
      <c r="T146" s="209">
        <f>SUM(T147:T155)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156</v>
      </c>
      <c r="AT146" s="211" t="s">
        <v>74</v>
      </c>
      <c r="AU146" s="211" t="s">
        <v>75</v>
      </c>
      <c r="AY146" s="210" t="s">
        <v>123</v>
      </c>
      <c r="BK146" s="212">
        <f>SUM(BK147:BK155)</f>
        <v>0</v>
      </c>
    </row>
    <row r="147" s="2" customFormat="1" ht="24.15" customHeight="1">
      <c r="A147" s="35"/>
      <c r="B147" s="36"/>
      <c r="C147" s="234" t="s">
        <v>194</v>
      </c>
      <c r="D147" s="234" t="s">
        <v>135</v>
      </c>
      <c r="E147" s="235" t="s">
        <v>514</v>
      </c>
      <c r="F147" s="236" t="s">
        <v>515</v>
      </c>
      <c r="G147" s="237" t="s">
        <v>148</v>
      </c>
      <c r="H147" s="238">
        <v>1</v>
      </c>
      <c r="I147" s="239"/>
      <c r="J147" s="240">
        <f>ROUND(I147*H147,2)</f>
        <v>0</v>
      </c>
      <c r="K147" s="236" t="s">
        <v>129</v>
      </c>
      <c r="L147" s="241"/>
      <c r="M147" s="242" t="s">
        <v>1</v>
      </c>
      <c r="N147" s="243" t="s">
        <v>40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138</v>
      </c>
      <c r="AT147" s="226" t="s">
        <v>135</v>
      </c>
      <c r="AU147" s="226" t="s">
        <v>83</v>
      </c>
      <c r="AY147" s="14" t="s">
        <v>123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83</v>
      </c>
      <c r="BK147" s="227">
        <f>ROUND(I147*H147,2)</f>
        <v>0</v>
      </c>
      <c r="BL147" s="14" t="s">
        <v>130</v>
      </c>
      <c r="BM147" s="226" t="s">
        <v>516</v>
      </c>
    </row>
    <row r="148" s="2" customFormat="1">
      <c r="A148" s="35"/>
      <c r="B148" s="36"/>
      <c r="C148" s="37"/>
      <c r="D148" s="228" t="s">
        <v>132</v>
      </c>
      <c r="E148" s="37"/>
      <c r="F148" s="229" t="s">
        <v>515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132</v>
      </c>
      <c r="AU148" s="14" t="s">
        <v>83</v>
      </c>
    </row>
    <row r="149" s="2" customFormat="1">
      <c r="A149" s="35"/>
      <c r="B149" s="36"/>
      <c r="C149" s="37"/>
      <c r="D149" s="228" t="s">
        <v>133</v>
      </c>
      <c r="E149" s="37"/>
      <c r="F149" s="233" t="s">
        <v>496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133</v>
      </c>
      <c r="AU149" s="14" t="s">
        <v>83</v>
      </c>
    </row>
    <row r="150" s="2" customFormat="1" ht="37.8" customHeight="1">
      <c r="A150" s="35"/>
      <c r="B150" s="36"/>
      <c r="C150" s="234" t="s">
        <v>201</v>
      </c>
      <c r="D150" s="234" t="s">
        <v>135</v>
      </c>
      <c r="E150" s="235" t="s">
        <v>517</v>
      </c>
      <c r="F150" s="236" t="s">
        <v>518</v>
      </c>
      <c r="G150" s="237" t="s">
        <v>148</v>
      </c>
      <c r="H150" s="238">
        <v>1</v>
      </c>
      <c r="I150" s="239"/>
      <c r="J150" s="240">
        <f>ROUND(I150*H150,2)</f>
        <v>0</v>
      </c>
      <c r="K150" s="236" t="s">
        <v>129</v>
      </c>
      <c r="L150" s="241"/>
      <c r="M150" s="242" t="s">
        <v>1</v>
      </c>
      <c r="N150" s="243" t="s">
        <v>40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138</v>
      </c>
      <c r="AT150" s="226" t="s">
        <v>135</v>
      </c>
      <c r="AU150" s="226" t="s">
        <v>83</v>
      </c>
      <c r="AY150" s="14" t="s">
        <v>123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83</v>
      </c>
      <c r="BK150" s="227">
        <f>ROUND(I150*H150,2)</f>
        <v>0</v>
      </c>
      <c r="BL150" s="14" t="s">
        <v>130</v>
      </c>
      <c r="BM150" s="226" t="s">
        <v>519</v>
      </c>
    </row>
    <row r="151" s="2" customFormat="1">
      <c r="A151" s="35"/>
      <c r="B151" s="36"/>
      <c r="C151" s="37"/>
      <c r="D151" s="228" t="s">
        <v>132</v>
      </c>
      <c r="E151" s="37"/>
      <c r="F151" s="229" t="s">
        <v>518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132</v>
      </c>
      <c r="AU151" s="14" t="s">
        <v>83</v>
      </c>
    </row>
    <row r="152" s="2" customFormat="1">
      <c r="A152" s="35"/>
      <c r="B152" s="36"/>
      <c r="C152" s="37"/>
      <c r="D152" s="228" t="s">
        <v>133</v>
      </c>
      <c r="E152" s="37"/>
      <c r="F152" s="233" t="s">
        <v>496</v>
      </c>
      <c r="G152" s="37"/>
      <c r="H152" s="37"/>
      <c r="I152" s="230"/>
      <c r="J152" s="37"/>
      <c r="K152" s="37"/>
      <c r="L152" s="41"/>
      <c r="M152" s="231"/>
      <c r="N152" s="232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133</v>
      </c>
      <c r="AU152" s="14" t="s">
        <v>83</v>
      </c>
    </row>
    <row r="153" s="2" customFormat="1" ht="37.8" customHeight="1">
      <c r="A153" s="35"/>
      <c r="B153" s="36"/>
      <c r="C153" s="234" t="s">
        <v>207</v>
      </c>
      <c r="D153" s="234" t="s">
        <v>135</v>
      </c>
      <c r="E153" s="235" t="s">
        <v>520</v>
      </c>
      <c r="F153" s="236" t="s">
        <v>521</v>
      </c>
      <c r="G153" s="237" t="s">
        <v>148</v>
      </c>
      <c r="H153" s="238">
        <v>1</v>
      </c>
      <c r="I153" s="239"/>
      <c r="J153" s="240">
        <f>ROUND(I153*H153,2)</f>
        <v>0</v>
      </c>
      <c r="K153" s="236" t="s">
        <v>129</v>
      </c>
      <c r="L153" s="241"/>
      <c r="M153" s="242" t="s">
        <v>1</v>
      </c>
      <c r="N153" s="243" t="s">
        <v>40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138</v>
      </c>
      <c r="AT153" s="226" t="s">
        <v>135</v>
      </c>
      <c r="AU153" s="226" t="s">
        <v>83</v>
      </c>
      <c r="AY153" s="14" t="s">
        <v>123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83</v>
      </c>
      <c r="BK153" s="227">
        <f>ROUND(I153*H153,2)</f>
        <v>0</v>
      </c>
      <c r="BL153" s="14" t="s">
        <v>130</v>
      </c>
      <c r="BM153" s="226" t="s">
        <v>522</v>
      </c>
    </row>
    <row r="154" s="2" customFormat="1">
      <c r="A154" s="35"/>
      <c r="B154" s="36"/>
      <c r="C154" s="37"/>
      <c r="D154" s="228" t="s">
        <v>132</v>
      </c>
      <c r="E154" s="37"/>
      <c r="F154" s="229" t="s">
        <v>521</v>
      </c>
      <c r="G154" s="37"/>
      <c r="H154" s="37"/>
      <c r="I154" s="230"/>
      <c r="J154" s="37"/>
      <c r="K154" s="37"/>
      <c r="L154" s="41"/>
      <c r="M154" s="231"/>
      <c r="N154" s="232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132</v>
      </c>
      <c r="AU154" s="14" t="s">
        <v>83</v>
      </c>
    </row>
    <row r="155" s="2" customFormat="1">
      <c r="A155" s="35"/>
      <c r="B155" s="36"/>
      <c r="C155" s="37"/>
      <c r="D155" s="228" t="s">
        <v>133</v>
      </c>
      <c r="E155" s="37"/>
      <c r="F155" s="233" t="s">
        <v>496</v>
      </c>
      <c r="G155" s="37"/>
      <c r="H155" s="37"/>
      <c r="I155" s="230"/>
      <c r="J155" s="37"/>
      <c r="K155" s="37"/>
      <c r="L155" s="41"/>
      <c r="M155" s="244"/>
      <c r="N155" s="245"/>
      <c r="O155" s="246"/>
      <c r="P155" s="246"/>
      <c r="Q155" s="246"/>
      <c r="R155" s="246"/>
      <c r="S155" s="246"/>
      <c r="T155" s="247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133</v>
      </c>
      <c r="AU155" s="14" t="s">
        <v>83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64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EBiuasEBYqo92pJFJUQTvdW9aoyMCvOvW9auA4pdkF8HYa3eq/U9hmrhDXcrtmTJ77O7np15aju5RRjCT/EjSA==" hashValue="7XZF3apDMEex2Fa83pYsEs8uZXVgTlNRWYs1X7INUo2P/IC+iTQNAI1odXjRa9zJSE3UOlLeJeBmAyK8QLxjrg==" algorithmName="SHA-512" password="CC35"/>
  <autoFilter ref="C117:K15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Roman</dc:creator>
  <cp:lastModifiedBy>Švejda Roman</cp:lastModifiedBy>
  <dcterms:created xsi:type="dcterms:W3CDTF">2020-08-24T08:08:26Z</dcterms:created>
  <dcterms:modified xsi:type="dcterms:W3CDTF">2020-08-24T08:08:29Z</dcterms:modified>
</cp:coreProperties>
</file>